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0730" windowHeight="11760"/>
  </bookViews>
  <sheets>
    <sheet name="Investor Report" sheetId="1" r:id="rId1"/>
  </sheets>
  <definedNames>
    <definedName name="_xlnm.Print_Area" localSheetId="0">'Investor Report'!$A$1:$J$385</definedName>
    <definedName name="_xlnm.Print_Titles" localSheetId="0">'Investor Report'!$1:$3</definedName>
  </definedNames>
  <calcPr calcId="145621"/>
</workbook>
</file>

<file path=xl/calcChain.xml><?xml version="1.0" encoding="utf-8"?>
<calcChain xmlns="http://schemas.openxmlformats.org/spreadsheetml/2006/main">
  <c r="H143" i="1" l="1"/>
  <c r="H142" i="1"/>
  <c r="H141" i="1"/>
  <c r="H139" i="1"/>
  <c r="B58" i="1" l="1"/>
  <c r="B49" i="1"/>
  <c r="B119" i="1"/>
  <c r="B74" i="1"/>
  <c r="B78" i="1" s="1"/>
  <c r="B96" i="1"/>
  <c r="B118" i="1"/>
  <c r="E125" i="1"/>
  <c r="B145" i="1"/>
  <c r="C137" i="1" s="1"/>
  <c r="H133" i="1"/>
  <c r="J133" i="1" s="1"/>
  <c r="J134" i="1"/>
  <c r="H134" i="1"/>
  <c r="H137" i="1"/>
  <c r="J141" i="1"/>
  <c r="J143" i="1"/>
  <c r="C142" i="1" l="1"/>
  <c r="C139" i="1"/>
  <c r="C134" i="1"/>
  <c r="C135" i="1"/>
  <c r="C141" i="1"/>
  <c r="C144" i="1"/>
  <c r="C143" i="1"/>
  <c r="C136" i="1"/>
  <c r="C138" i="1"/>
  <c r="C140" i="1"/>
  <c r="D145" i="1"/>
  <c r="E137" i="1" s="1"/>
  <c r="J139" i="1"/>
  <c r="C133" i="1"/>
  <c r="B59" i="1"/>
  <c r="B54" i="1"/>
  <c r="B42" i="1"/>
  <c r="J142" i="1"/>
  <c r="J137" i="1"/>
  <c r="E134" i="1" l="1"/>
  <c r="E139" i="1"/>
  <c r="C145" i="1"/>
  <c r="E142" i="1"/>
  <c r="E140" i="1"/>
  <c r="E143" i="1"/>
  <c r="E135" i="1"/>
  <c r="E144" i="1"/>
  <c r="E136" i="1"/>
  <c r="E138" i="1"/>
  <c r="E141" i="1"/>
  <c r="E133" i="1"/>
  <c r="F145" i="1" s="1"/>
  <c r="B174" i="1"/>
  <c r="B149" i="1" s="1"/>
  <c r="C178" i="1"/>
  <c r="C179" i="1"/>
  <c r="C180" i="1"/>
  <c r="C181" i="1"/>
  <c r="C182" i="1"/>
  <c r="C183" i="1"/>
  <c r="C184" i="1"/>
  <c r="C185" i="1"/>
  <c r="C186" i="1"/>
  <c r="C188" i="1"/>
  <c r="C190" i="1"/>
  <c r="D192" i="1"/>
  <c r="D215" i="1"/>
  <c r="E214" i="1" s="1"/>
  <c r="B230" i="1"/>
  <c r="C223" i="1" s="1"/>
  <c r="D237" i="1"/>
  <c r="D253" i="1"/>
  <c r="B256" i="1"/>
  <c r="D256" i="1"/>
  <c r="B257" i="1"/>
  <c r="B261" i="1" s="1"/>
  <c r="D257" i="1"/>
  <c r="B258" i="1"/>
  <c r="D258" i="1"/>
  <c r="B259" i="1"/>
  <c r="D259" i="1"/>
  <c r="D261" i="1"/>
  <c r="B267" i="1"/>
  <c r="D267" i="1"/>
  <c r="B274" i="1"/>
  <c r="D285" i="1"/>
  <c r="D294" i="1"/>
  <c r="E293" i="1" s="1"/>
  <c r="C271" i="1" l="1"/>
  <c r="C258" i="1"/>
  <c r="C256" i="1"/>
  <c r="E291" i="1"/>
  <c r="E289" i="1"/>
  <c r="E283" i="1"/>
  <c r="E281" i="1"/>
  <c r="E279" i="1"/>
  <c r="E277" i="1"/>
  <c r="B285" i="1"/>
  <c r="C280" i="1" s="1"/>
  <c r="C281" i="1"/>
  <c r="C272" i="1"/>
  <c r="C270" i="1"/>
  <c r="C274" i="1" s="1"/>
  <c r="C264" i="1"/>
  <c r="C267" i="1" s="1"/>
  <c r="C259" i="1"/>
  <c r="C257" i="1"/>
  <c r="B294" i="1"/>
  <c r="C293" i="1" s="1"/>
  <c r="E290" i="1"/>
  <c r="E288" i="1"/>
  <c r="E284" i="1"/>
  <c r="E282" i="1"/>
  <c r="E280" i="1"/>
  <c r="E278" i="1"/>
  <c r="D274" i="1"/>
  <c r="E270" i="1" s="1"/>
  <c r="E271" i="1"/>
  <c r="B253" i="1"/>
  <c r="C248" i="1" s="1"/>
  <c r="C228" i="1"/>
  <c r="C226" i="1"/>
  <c r="C224" i="1"/>
  <c r="E264" i="1"/>
  <c r="E267" i="1" s="1"/>
  <c r="E259" i="1"/>
  <c r="E257" i="1"/>
  <c r="E251" i="1"/>
  <c r="E249" i="1"/>
  <c r="E247" i="1"/>
  <c r="E245" i="1"/>
  <c r="E243" i="1"/>
  <c r="E241" i="1"/>
  <c r="E233" i="1"/>
  <c r="C221" i="1"/>
  <c r="C219" i="1"/>
  <c r="B215" i="1"/>
  <c r="C214" i="1" s="1"/>
  <c r="E212" i="1"/>
  <c r="E210" i="1"/>
  <c r="E208" i="1"/>
  <c r="E206" i="1"/>
  <c r="E204" i="1"/>
  <c r="E202" i="1"/>
  <c r="E200" i="1"/>
  <c r="E198" i="1"/>
  <c r="E196" i="1"/>
  <c r="E186" i="1"/>
  <c r="E188" i="1"/>
  <c r="E190" i="1"/>
  <c r="E187" i="1"/>
  <c r="E189" i="1"/>
  <c r="E191" i="1"/>
  <c r="C189" i="1"/>
  <c r="E185" i="1"/>
  <c r="E183" i="1"/>
  <c r="E181" i="1"/>
  <c r="E179" i="1"/>
  <c r="E177" i="1"/>
  <c r="C170" i="1"/>
  <c r="C168" i="1"/>
  <c r="C166" i="1"/>
  <c r="C164" i="1"/>
  <c r="C162" i="1"/>
  <c r="C160" i="1"/>
  <c r="B156" i="1"/>
  <c r="B237" i="1"/>
  <c r="C235" i="1" s="1"/>
  <c r="C229" i="1"/>
  <c r="C227" i="1"/>
  <c r="C225" i="1"/>
  <c r="C198" i="1"/>
  <c r="B192" i="1"/>
  <c r="C177" i="1"/>
  <c r="E258" i="1"/>
  <c r="E256" i="1"/>
  <c r="E252" i="1"/>
  <c r="E250" i="1"/>
  <c r="E248" i="1"/>
  <c r="E246" i="1"/>
  <c r="E244" i="1"/>
  <c r="E242" i="1"/>
  <c r="E240" i="1"/>
  <c r="E235" i="1"/>
  <c r="D230" i="1"/>
  <c r="E223" i="1" s="1"/>
  <c r="C222" i="1"/>
  <c r="C220" i="1"/>
  <c r="C218" i="1"/>
  <c r="E213" i="1"/>
  <c r="E211" i="1"/>
  <c r="E209" i="1"/>
  <c r="E207" i="1"/>
  <c r="E205" i="1"/>
  <c r="E203" i="1"/>
  <c r="E201" i="1"/>
  <c r="E199" i="1"/>
  <c r="E197" i="1"/>
  <c r="E195" i="1"/>
  <c r="C191" i="1"/>
  <c r="C187" i="1"/>
  <c r="E184" i="1"/>
  <c r="E182" i="1"/>
  <c r="E180" i="1"/>
  <c r="E178" i="1"/>
  <c r="D174" i="1"/>
  <c r="E162" i="1" s="1"/>
  <c r="C169" i="1"/>
  <c r="C167" i="1"/>
  <c r="C165" i="1"/>
  <c r="C163" i="1"/>
  <c r="C161" i="1"/>
  <c r="C159" i="1"/>
  <c r="E165" i="1" l="1"/>
  <c r="E169" i="1"/>
  <c r="C202" i="1"/>
  <c r="C241" i="1"/>
  <c r="C206" i="1"/>
  <c r="C245" i="1"/>
  <c r="E164" i="1"/>
  <c r="E274" i="1"/>
  <c r="E272" i="1"/>
  <c r="E160" i="1"/>
  <c r="E215" i="1"/>
  <c r="E161" i="1"/>
  <c r="C210" i="1"/>
  <c r="C233" i="1"/>
  <c r="C249" i="1"/>
  <c r="E237" i="1"/>
  <c r="E168" i="1"/>
  <c r="C240" i="1"/>
  <c r="E294" i="1"/>
  <c r="C277" i="1"/>
  <c r="D156" i="1"/>
  <c r="C230" i="1"/>
  <c r="E226" i="1"/>
  <c r="E253" i="1"/>
  <c r="E222" i="1"/>
  <c r="C237" i="1"/>
  <c r="C127" i="1"/>
  <c r="C128" i="1"/>
  <c r="C125" i="1"/>
  <c r="C126" i="1"/>
  <c r="C150" i="1"/>
  <c r="C151" i="1"/>
  <c r="C152" i="1"/>
  <c r="C153" i="1"/>
  <c r="C154" i="1"/>
  <c r="C155" i="1"/>
  <c r="E227" i="1"/>
  <c r="C199" i="1"/>
  <c r="C207" i="1"/>
  <c r="E219" i="1"/>
  <c r="C244" i="1"/>
  <c r="C250" i="1"/>
  <c r="C282" i="1"/>
  <c r="C174" i="1"/>
  <c r="E228" i="1"/>
  <c r="E159" i="1"/>
  <c r="E167" i="1"/>
  <c r="C196" i="1"/>
  <c r="C204" i="1"/>
  <c r="C212" i="1"/>
  <c r="C247" i="1"/>
  <c r="E229" i="1"/>
  <c r="C149" i="1"/>
  <c r="C201" i="1"/>
  <c r="C209" i="1"/>
  <c r="E221" i="1"/>
  <c r="C246" i="1"/>
  <c r="C252" i="1"/>
  <c r="C279" i="1"/>
  <c r="C289" i="1"/>
  <c r="E285" i="1"/>
  <c r="C284" i="1"/>
  <c r="E218" i="1"/>
  <c r="C195" i="1"/>
  <c r="C203" i="1"/>
  <c r="C211" i="1"/>
  <c r="C291" i="1"/>
  <c r="C278" i="1"/>
  <c r="C288" i="1"/>
  <c r="E170" i="1"/>
  <c r="E224" i="1"/>
  <c r="E261" i="1"/>
  <c r="E163" i="1"/>
  <c r="C192" i="1"/>
  <c r="C200" i="1"/>
  <c r="C208" i="1"/>
  <c r="E220" i="1"/>
  <c r="C243" i="1"/>
  <c r="C251" i="1"/>
  <c r="E192" i="1"/>
  <c r="E225" i="1"/>
  <c r="E166" i="1"/>
  <c r="C197" i="1"/>
  <c r="C205" i="1"/>
  <c r="C213" i="1"/>
  <c r="C242" i="1"/>
  <c r="C283" i="1"/>
  <c r="C261" i="1"/>
  <c r="C290" i="1"/>
  <c r="C285" i="1" l="1"/>
  <c r="C253" i="1"/>
  <c r="C156" i="1"/>
  <c r="C294" i="1"/>
  <c r="E174" i="1"/>
  <c r="C215" i="1"/>
  <c r="E150" i="1"/>
  <c r="E151" i="1"/>
  <c r="E152" i="1"/>
  <c r="E153" i="1"/>
  <c r="E155" i="1"/>
  <c r="E154" i="1"/>
  <c r="E230" i="1"/>
  <c r="E149" i="1"/>
  <c r="E156" i="1" l="1"/>
</calcChain>
</file>

<file path=xl/sharedStrings.xml><?xml version="1.0" encoding="utf-8"?>
<sst xmlns="http://schemas.openxmlformats.org/spreadsheetml/2006/main" count="651" uniqueCount="420">
  <si>
    <r>
      <rPr>
        <vertAlign val="superscript"/>
        <sz val="10"/>
        <rFont val="Arial"/>
        <family val="2"/>
      </rPr>
      <t xml:space="preserve">(22) </t>
    </r>
    <r>
      <rPr>
        <sz val="10"/>
        <rFont val="Arial"/>
        <family val="2"/>
      </rPr>
      <t xml:space="preserve">TSB increased its variable and tracker rates by 25bps effective from 1st December 2017.
</t>
    </r>
  </si>
  <si>
    <r>
      <rPr>
        <vertAlign val="superscript"/>
        <sz val="10"/>
        <rFont val="Arial"/>
        <family val="2"/>
      </rPr>
      <t>(21)</t>
    </r>
    <r>
      <rPr>
        <sz val="10"/>
        <rFont val="Arial"/>
        <family val="2"/>
      </rPr>
      <t xml:space="preserve"> Item B of the Asset Coverage Test excludes principal balances distributed back to the Seller in the next calendar month.</t>
    </r>
  </si>
  <si>
    <r>
      <rPr>
        <vertAlign val="superscript"/>
        <sz val="10"/>
        <rFont val="Arial"/>
        <family val="2"/>
      </rPr>
      <t>(20)</t>
    </r>
    <r>
      <rPr>
        <sz val="10"/>
        <rFont val="Arial"/>
        <family val="2"/>
      </rPr>
      <t xml:space="preserve"> The waterfall reported is that which will be made in the next calendar month. Ledger balances are reported as at month end, before distribution of revenue and principal receipts.</t>
    </r>
  </si>
  <si>
    <r>
      <rPr>
        <vertAlign val="superscript"/>
        <sz val="10"/>
        <rFont val="Arial"/>
        <family val="2"/>
      </rPr>
      <t>(19)</t>
    </r>
    <r>
      <rPr>
        <sz val="10"/>
        <rFont val="Arial"/>
        <family val="2"/>
      </rPr>
      <t xml:space="preserve"> The date stated is the legal final maturity date as it applies to the Issuer, however the extended final maturity date as it applies to the LLP is 12 months following this date.</t>
    </r>
  </si>
  <si>
    <r>
      <t xml:space="preserve">(18) </t>
    </r>
    <r>
      <rPr>
        <sz val="10"/>
        <rFont val="Arial"/>
        <family val="2"/>
      </rPr>
      <t>This category includes historical accounts where data was not captured on the system.</t>
    </r>
  </si>
  <si>
    <r>
      <t>(17)</t>
    </r>
    <r>
      <rPr>
        <sz val="10"/>
        <rFont val="Arial"/>
        <family val="2"/>
      </rPr>
      <t xml:space="preserve"> In the case of joint accounts the employment status disclosed is that of the first named borrower and does not reflect the status of other borrowers named on the same account.</t>
    </r>
  </si>
  <si>
    <r>
      <rPr>
        <vertAlign val="superscript"/>
        <sz val="10"/>
        <rFont val="Arial"/>
        <family val="2"/>
      </rPr>
      <t>(16)</t>
    </r>
    <r>
      <rPr>
        <sz val="10"/>
        <rFont val="Arial"/>
        <family val="2"/>
      </rPr>
      <t xml:space="preserve"> Reported at the account level. A mortgage account consists of one or more loans secured, by way of equal ranking first charge, on the same property and thereby forming a single mortgage account.</t>
    </r>
  </si>
  <si>
    <r>
      <t>(15)</t>
    </r>
    <r>
      <rPr>
        <sz val="10"/>
        <rFont val="Arial"/>
        <family val="2"/>
      </rPr>
      <t xml:space="preserve"> Data on second homes has not historically been collected / retained on the TSB system.</t>
    </r>
  </si>
  <si>
    <r>
      <rPr>
        <vertAlign val="superscript"/>
        <sz val="10"/>
        <rFont val="Arial"/>
        <family val="2"/>
      </rPr>
      <t>(14)</t>
    </r>
    <r>
      <rPr>
        <sz val="10"/>
        <rFont val="Arial"/>
        <family val="2"/>
      </rPr>
      <t xml:space="preserve"> The analysis of Repayment Type has been performed at loan level and therefore there are no balances shown as part-and-part.</t>
    </r>
  </si>
  <si>
    <r>
      <t xml:space="preserve">(13) </t>
    </r>
    <r>
      <rPr>
        <sz val="10"/>
        <rFont val="Arial"/>
        <family val="2"/>
      </rPr>
      <t>The Arrears breakdown table excludes accounts in possession.</t>
    </r>
  </si>
  <si>
    <r>
      <t xml:space="preserve">(12) </t>
    </r>
    <r>
      <rPr>
        <sz val="10"/>
        <rFont val="Arial"/>
        <family val="2"/>
      </rPr>
      <t>The initial rate is considered to be the same as the current rate.</t>
    </r>
  </si>
  <si>
    <r>
      <t>(11)</t>
    </r>
    <r>
      <rPr>
        <sz val="10"/>
        <rFont val="Arial"/>
        <family val="2"/>
      </rPr>
      <t xml:space="preserve"> Margins are reported based on the index rate, therefore fixed are reported at the fixed rate, trackers are reported over BBR (0.25%) and variable over SVR (2.25%).</t>
    </r>
  </si>
  <si>
    <r>
      <t>(10)</t>
    </r>
    <r>
      <rPr>
        <sz val="10"/>
        <rFont val="Arial"/>
        <family val="2"/>
      </rPr>
      <t xml:space="preserve"> The data in these tables have been calculated at account level.  All other stratification tables are calculated at loan level. A mortgage account consists of one or more loans secured, by way of equal ranking first charge, on the same property and thereby forming a single mortgage account.</t>
    </r>
  </si>
  <si>
    <r>
      <t xml:space="preserve">(9) </t>
    </r>
    <r>
      <rPr>
        <sz val="10"/>
        <rFont val="Arial"/>
        <family val="2"/>
      </rPr>
      <t>Unscheduled interest is recorded as 'not reported' as all unscheduled collections are treated as principal.</t>
    </r>
  </si>
  <si>
    <r>
      <t>(8)</t>
    </r>
    <r>
      <rPr>
        <sz val="10"/>
        <rFont val="Arial"/>
        <family val="2"/>
      </rPr>
      <t xml:space="preserve"> The Constant Default Rate is not applicable to revolving programmes.</t>
    </r>
  </si>
  <si>
    <r>
      <rPr>
        <vertAlign val="superscript"/>
        <sz val="10"/>
        <rFont val="Arial"/>
        <family val="2"/>
      </rPr>
      <t xml:space="preserve">(7) </t>
    </r>
    <r>
      <rPr>
        <sz val="10"/>
        <rFont val="Arial"/>
        <family val="2"/>
      </rPr>
      <t>The nominal level of over collateralisation includes cash held on the principal ledger.</t>
    </r>
  </si>
  <si>
    <r>
      <t>(6)</t>
    </r>
    <r>
      <rPr>
        <sz val="10"/>
        <rFont val="Arial"/>
        <family val="2"/>
      </rPr>
      <t xml:space="preserve"> The balance reported is the amount required to be posted under item X (Set off risk) of the Asset Coverage Test.</t>
    </r>
  </si>
  <si>
    <r>
      <rPr>
        <vertAlign val="superscript"/>
        <sz val="10"/>
        <rFont val="Arial"/>
        <family val="2"/>
      </rPr>
      <t xml:space="preserve">(5) </t>
    </r>
    <r>
      <rPr>
        <sz val="10"/>
        <rFont val="Arial"/>
        <family val="2"/>
      </rPr>
      <t>The bank account balance has been adjusted to include cash from assets collected on the last day of the month and passed to the vehicle on the first day of the following month.</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</si>
  <si>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</si>
  <si>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t>(4)</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</si>
  <si>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t>(3)</t>
    </r>
    <r>
      <rPr>
        <sz val="10"/>
        <rFont val="Arial"/>
        <family val="2"/>
      </rPr>
      <t xml:space="preserve"> For full description of requirements please refer to the Prospectus.</t>
    </r>
  </si>
  <si>
    <r>
      <t xml:space="preserve">(2) </t>
    </r>
    <r>
      <rPr>
        <sz val="10"/>
        <rFont val="Arial"/>
        <family val="2"/>
      </rPr>
      <t>The data relates only to the cover pool swaps and excludes the covered bond swaps.</t>
    </r>
  </si>
  <si>
    <r>
      <rPr>
        <vertAlign val="superscript"/>
        <sz val="10"/>
        <rFont val="Arial"/>
        <family val="2"/>
      </rPr>
      <t>(1)</t>
    </r>
    <r>
      <rPr>
        <sz val="10"/>
        <rFont val="Arial"/>
        <family val="2"/>
      </rPr>
      <t xml:space="preserve"> The reported trigger disclosed is the next trigger point - there may be subsequent triggers and these are detailed in the relevant swap agreement.</t>
    </r>
  </si>
  <si>
    <t>Footnotes:</t>
  </si>
  <si>
    <t>Unless otherwise stated all weighted average calculations are weighted by current balance.</t>
  </si>
  <si>
    <t>Weighted Average (WA)</t>
  </si>
  <si>
    <t>The geographic analysis is prepared based on the Economic Planning Regions.</t>
  </si>
  <si>
    <t>Geographic Analysis</t>
  </si>
  <si>
    <t>Indexation is applied on a regional basis to property valuations on a quarterly basis in January, April, July and October of each year using the Halifax House Price Index published by Markit Group Limited.</t>
  </si>
  <si>
    <t>Indexed Valuation</t>
  </si>
  <si>
    <t>The aggregate current balance of all sub-loans within a mortgage account divided by the indexed valuation of the property securing the loans in that mortgage account at the reporting date.</t>
  </si>
  <si>
    <t>Indexed LTV</t>
  </si>
  <si>
    <t>The number of remaining months of the term of each sub-loan.</t>
  </si>
  <si>
    <t>Remaining Term</t>
  </si>
  <si>
    <t>The number of months since the date of origination of the sub-loan.</t>
  </si>
  <si>
    <t>Loan Seasoning</t>
  </si>
  <si>
    <t>The aggregate current balance of all sub-loans within a mortgage account divided by the value of the property securing the loans in that mortgage account at the date of the latest lending.</t>
  </si>
  <si>
    <t>Non-indexed LTV</t>
  </si>
  <si>
    <t>All cash receipts on a mortgage within the portfolio excluding monies paid by TSB in respect of loans repurchased from the portfolio.</t>
  </si>
  <si>
    <t>Mortgage Collections</t>
  </si>
  <si>
    <t xml:space="preserve">Means, in relation to any loan at any date, the aggregate balance of the loan at such date (but avoiding double counting) including:
(a) the Initial Advance;
(b) any increase in the principal amount of a loan due to any further advance;
(c) capitalised expenses;
(d) capitalised interest; and
(e) all expenses charges, fees, premium or payment due and owing by the borrower which have not yet been capitalised (including accrued interest, arrears of interest, high loan-to-value fees, insurance premiums, booking fees and valuation fees),
in each case, relating to such loan less all prepayments, repayments or payments of any of the foregoing made on or prior to such date, and, in relation to the portfolio, the aggregate of the Current Balances of each loan in the portfolio.
</t>
  </si>
  <si>
    <t>Current Balance</t>
  </si>
  <si>
    <t>The average of the three most recent monthly annualised CPR / PPR expressed as a percentage.</t>
  </si>
  <si>
    <t>Quarterly Average CPR/PPR</t>
  </si>
  <si>
    <t>Monthly PPR on any portfolio calculation date means the total scheduled and unscheduled principal receipts received during the period of one month ending on that calculation date divided by the aggregate current balance of the loans comprised in the portfolio as at the immediately preceding portfolio calculation date.   Where there has been portfolio transfers within the month, PPR is calculated on a weighted average basis. These are annualised using the formula: 1-((1-M)^12) where M is the monthly PPR expressed as a percentage.</t>
  </si>
  <si>
    <t>Monthly Principal Payment Rate (PPR)</t>
  </si>
  <si>
    <t>Monthly CPR on any portfolio calculation date means the total unscheduled principal receipts received during the period of one month ending on that calculation date divided by the aggregate current balance of the loans comprised in the portfolio as at the immediately preceding calculation date. Unscheduled Principal Repayments comprise payments from TSB for the repurchase of loans from the portfolio, and capital repayments and redemptions other than those received at the expected term end date of the loan.  These are annualised using the formula: 1-((1-M)^12) where M is the monthly CPR expressed as a percentage. Where there has been portfolio transfers within the month, CPR is calculated on a weighted average basis.</t>
  </si>
  <si>
    <t>Monthly Constant Pre-Payment Date (CPR)</t>
  </si>
  <si>
    <t xml:space="preserve">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t>
  </si>
  <si>
    <t>Arrears</t>
  </si>
  <si>
    <t>Glossary:</t>
  </si>
  <si>
    <t>Constitutes an LLP Event of Default which if not cured, triggers an acceleration of the bonds</t>
  </si>
  <si>
    <t>Failure of the Amortisation Test</t>
  </si>
  <si>
    <t>Amortisation Test</t>
  </si>
  <si>
    <t>Within one business day, give written notice to the LLP, the Seller and the Security Trustee of the amount of the shortfall and of the Discretionary Rates or margins applicable which would (taking into account the applicable Mortgage Conditions), in the Servicer's reasonable opinion, need to be set in order for no shortfall to arise and the Yield Shortfall Test to be met</t>
  </si>
  <si>
    <t>Failure of Yield Shortfall Test</t>
  </si>
  <si>
    <t>Yield Shortfall Test</t>
  </si>
  <si>
    <t xml:space="preserve">Covered Bonds and Guarantee accelerated 
LLP's assets are liquidated by the Security Trustee for the benefit of Secured Creditors, including the investors
Proceeeds from the liquidation of the LLP's assets are distributed to Secured Creditors, including bondholders
Amounts due to TSB under the Term Advances are subordinated </t>
  </si>
  <si>
    <t xml:space="preserve">Any of the conditions, events or acts provided in Condition 9.2 of the Prospectus
(LLP Events of Default) occur.
</t>
  </si>
  <si>
    <t>LLP Event of Default</t>
  </si>
  <si>
    <t xml:space="preserve">If an Asset Coverage Test Breach Notice has been served and not revoked on or before the third Calculation Date after service of such Asset Coverage Test Breach Notice, then an Issuer Event of Default shall occur </t>
  </si>
  <si>
    <t>Failure of the Asset Coverage Test</t>
  </si>
  <si>
    <t>Asset Coverage Test</t>
  </si>
  <si>
    <t>Within one business day, give written notice to the LLP, the Seller and the Security Trustee of the amount of such Interest Rate Shortfall and of the relevant Discretionary Rates or margins applicable which would need to be set in order for no Interest Rate Shortfall to arise and the Interest Rate Shortfall Test to be met</t>
  </si>
  <si>
    <t>Failure of Interest Rate Shortfall Test</t>
  </si>
  <si>
    <t>Interest Rate Shortfall Test</t>
  </si>
  <si>
    <t>Bond Trustee serves Notice to Pay on LLP under Covered Bond Guarantee
LLP takes over payment obligations on Bonds as they become due
All cash collected for benefit of Secured Creditors, including investors and distributed in accordance with the Guarantee Priority of Payments</t>
  </si>
  <si>
    <t xml:space="preserve">Any of the conditions, events or acts provided in Condition 9.1 of the Prospectus 
(Issuer Events of Default) occur.
</t>
  </si>
  <si>
    <t>Issuer Event of Default</t>
  </si>
  <si>
    <t>Consequence if Trigger Breached</t>
  </si>
  <si>
    <t>Description of Trigger</t>
  </si>
  <si>
    <t>Event</t>
  </si>
  <si>
    <t>Non-Rating Triggers</t>
  </si>
  <si>
    <t>no</t>
  </si>
  <si>
    <t>Baa3 (CR)</t>
  </si>
  <si>
    <t>Transfer of title to the Loans to the LLP.</t>
  </si>
  <si>
    <t>Perfection</t>
  </si>
  <si>
    <t>Ba2 (CR)</t>
  </si>
  <si>
    <t>Cash Manager to be replaced by Back Up Cash Manager within 30 days following breach.</t>
  </si>
  <si>
    <t>Cash Manager Replacement</t>
  </si>
  <si>
    <t>The Cash Manager will use best endeavours to enter into a back up cash management agreement with a suitably experienced third party. Based on Back Up Cash Manager Facilitator being in place at outset.</t>
  </si>
  <si>
    <t>Back Up Cash Manager Appointment</t>
  </si>
  <si>
    <t xml:space="preserve">Servicer to be replaced by Back up Servicer within 60 calendar days of the breach. </t>
  </si>
  <si>
    <t>Servicer Replacement</t>
  </si>
  <si>
    <t>Best endeavours to enter into a back up master servicing agreement with a third party within 60 days.  Based on Back Up Servicer Facilitator being in place at outset.</t>
  </si>
  <si>
    <t>Back Up Servicer Appointment</t>
  </si>
  <si>
    <t>A3 (LTSU) or P-2 (STSU)</t>
  </si>
  <si>
    <t>Replace or guarantee Swap Collateral Account Bank within 60 days or take such other reasonable actions as may be required to ensure that the then current rating of the bonds are not adversely affected.</t>
  </si>
  <si>
    <t>Swap Collateral Account Bank</t>
  </si>
  <si>
    <t xml:space="preserve">Asset Monitor, subject to receipt of the relevant information from the Cash Manager, required to conduct monthly ACT tests following each Calculation Date. </t>
  </si>
  <si>
    <t>ACT Testing Frequency</t>
  </si>
  <si>
    <t>A3 (CR)</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</si>
  <si>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</si>
  <si>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Swap Counterparty</t>
  </si>
  <si>
    <t>A2 (LTSU)  or P-1 (STSU)</t>
  </si>
  <si>
    <t>Replace or guarantee Account Bank within 60 days or take such other reasonable actions as may be required to ensure that the then current rating of the bonds are not adversely affected.</t>
  </si>
  <si>
    <t>Account Bank Replacement</t>
  </si>
  <si>
    <t>yes</t>
  </si>
  <si>
    <t>A1 at 6 months / P-1 at 12 months (CR)</t>
  </si>
  <si>
    <t>Fund the Pre-Maturity Ledger if the Final Maturity Date of any Series of Hard Bullet Covered Bonds occurs within 6 and 12 months from the relevant Pre-Maturity Liquidity Test Date.</t>
  </si>
  <si>
    <t>Pre-Maturity Test</t>
  </si>
  <si>
    <t>P-1 (CR)</t>
  </si>
  <si>
    <t>Available Revenue Receipts (after payments of higher ranking  items in the Revenue Priority of Payments) credited to the Reserve Fund up to an amount equal to the Reserve Fund Required Amount.</t>
  </si>
  <si>
    <t>Reserve Fund</t>
  </si>
  <si>
    <t xml:space="preserve">Set-Off Risk protection built into Asset Coverage Test.  </t>
  </si>
  <si>
    <t>Set-Off Risk Protection</t>
  </si>
  <si>
    <t>Trigger breached (yes/no)</t>
  </si>
  <si>
    <t>Moody's Rating Trigger (Moody's short-term, long-term, cr)</t>
  </si>
  <si>
    <t>Summary of Event</t>
  </si>
  <si>
    <t>Event (please list all triggers)</t>
  </si>
  <si>
    <t>Programme triggers</t>
  </si>
  <si>
    <t>Collateral posting amount</t>
  </si>
  <si>
    <t>LLP pay rate/margin</t>
  </si>
  <si>
    <t>LLP receive rate/margin</t>
  </si>
  <si>
    <t>Swap notional maturity</t>
  </si>
  <si>
    <t>Swap notional amount</t>
  </si>
  <si>
    <t>Swap notional denomination</t>
  </si>
  <si>
    <t>Swap counterparty/ies</t>
  </si>
  <si>
    <t>Margin payable under extended maturity period (%)</t>
  </si>
  <si>
    <t>Coupon (rate if fixed, margin and reference rate if floating)</t>
  </si>
  <si>
    <t>Coupon payment date</t>
  </si>
  <si>
    <t>Coupon payment frequency</t>
  </si>
  <si>
    <t>Stock exchange listing</t>
  </si>
  <si>
    <t>ISIN</t>
  </si>
  <si>
    <r>
      <t>Legal final maturity date</t>
    </r>
    <r>
      <rPr>
        <vertAlign val="superscript"/>
        <sz val="10"/>
        <rFont val="Arial"/>
        <family val="2"/>
      </rPr>
      <t>(19)</t>
    </r>
  </si>
  <si>
    <t>Scheduled final maturity date</t>
  </si>
  <si>
    <t>Maturity type (hard/soft-bullet/pass-through)</t>
  </si>
  <si>
    <t>FX swap rate (rate:£1)</t>
  </si>
  <si>
    <t>Amount outstanding</t>
  </si>
  <si>
    <t>Amount at issuance</t>
  </si>
  <si>
    <t>Denomination</t>
  </si>
  <si>
    <t>Current rating (Moody's)</t>
  </si>
  <si>
    <t>Original rating (Moody's)</t>
  </si>
  <si>
    <t>Issue date</t>
  </si>
  <si>
    <t>Series</t>
  </si>
  <si>
    <r>
      <t>Covered Bonds Outstanding, Associated Derivatives</t>
    </r>
    <r>
      <rPr>
        <b/>
        <sz val="10"/>
        <rFont val="Arial"/>
        <family val="2"/>
      </rPr>
      <t xml:space="preserve"> </t>
    </r>
  </si>
  <si>
    <t>Total</t>
  </si>
  <si>
    <r>
      <t>Other</t>
    </r>
    <r>
      <rPr>
        <vertAlign val="superscript"/>
        <sz val="10"/>
        <rFont val="Arial"/>
        <family val="2"/>
      </rPr>
      <t>(18)</t>
    </r>
  </si>
  <si>
    <t>Guarantor</t>
  </si>
  <si>
    <t>Retired</t>
  </si>
  <si>
    <t>Unemployed</t>
  </si>
  <si>
    <t>Self-employed</t>
  </si>
  <si>
    <t>Employed</t>
  </si>
  <si>
    <t>% of total amount</t>
  </si>
  <si>
    <t>Amount (GBP)</t>
  </si>
  <si>
    <t>% of total number</t>
  </si>
  <si>
    <t>Number</t>
  </si>
  <si>
    <r>
      <t>Employment status</t>
    </r>
    <r>
      <rPr>
        <b/>
        <vertAlign val="superscript"/>
        <sz val="10"/>
        <rFont val="Arial"/>
        <family val="2"/>
      </rPr>
      <t>(17)</t>
    </r>
  </si>
  <si>
    <t>360+ months</t>
  </si>
  <si>
    <t>300-360 months</t>
  </si>
  <si>
    <t>240-300 months</t>
  </si>
  <si>
    <t>180-240 months</t>
  </si>
  <si>
    <t>120-180 months</t>
  </si>
  <si>
    <t>60-120 months</t>
  </si>
  <si>
    <t>30-60 months</t>
  </si>
  <si>
    <t>0-30 months</t>
  </si>
  <si>
    <r>
      <t>Remaining term of loan</t>
    </r>
    <r>
      <rPr>
        <b/>
        <vertAlign val="superscript"/>
        <sz val="10"/>
        <rFont val="Arial"/>
        <family val="2"/>
      </rPr>
      <t>(10)</t>
    </r>
  </si>
  <si>
    <t>Self-certified</t>
  </si>
  <si>
    <t>Unknown</t>
  </si>
  <si>
    <t>Fast-track</t>
  </si>
  <si>
    <t>Fully verified</t>
  </si>
  <si>
    <t>Income verification type</t>
  </si>
  <si>
    <r>
      <t>Second home</t>
    </r>
    <r>
      <rPr>
        <vertAlign val="superscript"/>
        <sz val="10"/>
        <rFont val="Arial"/>
        <family val="2"/>
      </rPr>
      <t>(15)</t>
    </r>
  </si>
  <si>
    <t>Buy-to-let</t>
  </si>
  <si>
    <t>Owner-occupied</t>
  </si>
  <si>
    <t>Loan purpose type</t>
  </si>
  <si>
    <t>Other (please specify)</t>
  </si>
  <si>
    <t>Tracker</t>
  </si>
  <si>
    <t>HVR</t>
  </si>
  <si>
    <t>SVR</t>
  </si>
  <si>
    <t>Fixed</t>
  </si>
  <si>
    <r>
      <t>Interest payment type</t>
    </r>
    <r>
      <rPr>
        <b/>
        <vertAlign val="superscript"/>
        <sz val="10"/>
        <rFont val="Arial"/>
        <family val="2"/>
      </rPr>
      <t>(10)</t>
    </r>
  </si>
  <si>
    <t>180+ months</t>
  </si>
  <si>
    <t>150-180 months</t>
  </si>
  <si>
    <t>120-150 months</t>
  </si>
  <si>
    <t>108-120 months</t>
  </si>
  <si>
    <t>96-108 months</t>
  </si>
  <si>
    <t>84-96 months</t>
  </si>
  <si>
    <t>72-84 months</t>
  </si>
  <si>
    <t>60-72 months</t>
  </si>
  <si>
    <t>48-60 months</t>
  </si>
  <si>
    <t>36-48 months</t>
  </si>
  <si>
    <t>24-36 months</t>
  </si>
  <si>
    <t>12-24 months</t>
  </si>
  <si>
    <t>0-12 months</t>
  </si>
  <si>
    <r>
      <t>Seasoning</t>
    </r>
    <r>
      <rPr>
        <b/>
        <vertAlign val="superscript"/>
        <sz val="10"/>
        <rFont val="Arial"/>
        <family val="2"/>
      </rPr>
      <t>(10)</t>
    </r>
  </si>
  <si>
    <t>na</t>
  </si>
  <si>
    <t>Offset</t>
  </si>
  <si>
    <t>Interest-only</t>
  </si>
  <si>
    <t>Part-and-part</t>
  </si>
  <si>
    <t>Capital repayment</t>
  </si>
  <si>
    <r>
      <t>Repayment type</t>
    </r>
    <r>
      <rPr>
        <b/>
        <vertAlign val="superscript"/>
        <sz val="10"/>
        <rFont val="Arial"/>
        <family val="2"/>
      </rPr>
      <t>(10)(14)</t>
    </r>
  </si>
  <si>
    <t>Yorkshire</t>
  </si>
  <si>
    <t>West Midlands</t>
  </si>
  <si>
    <t>Wales</t>
  </si>
  <si>
    <t>South West</t>
  </si>
  <si>
    <t>South East</t>
  </si>
  <si>
    <t>Scotland</t>
  </si>
  <si>
    <t>Northern Ireland</t>
  </si>
  <si>
    <t>North West</t>
  </si>
  <si>
    <t>North</t>
  </si>
  <si>
    <t>London</t>
  </si>
  <si>
    <t>East Midlands</t>
  </si>
  <si>
    <t>East Anglia</t>
  </si>
  <si>
    <t>Regional distribution</t>
  </si>
  <si>
    <t>1,000,000 +</t>
  </si>
  <si>
    <t>900,000-1,000,000</t>
  </si>
  <si>
    <t>800,000-900,000</t>
  </si>
  <si>
    <t>700,000-800,000</t>
  </si>
  <si>
    <t>600,000-700,000</t>
  </si>
  <si>
    <t>500,000-600,000</t>
  </si>
  <si>
    <t>450,000-500,000</t>
  </si>
  <si>
    <t>400,000-450,000</t>
  </si>
  <si>
    <t>350,000-400,000</t>
  </si>
  <si>
    <t>300,000-350,000</t>
  </si>
  <si>
    <t>250,000-300,000</t>
  </si>
  <si>
    <t>200,000-250,000</t>
  </si>
  <si>
    <t>150,000-200,000</t>
  </si>
  <si>
    <t>100,000-150,000</t>
  </si>
  <si>
    <t>75,000-100,000</t>
  </si>
  <si>
    <t>50,000-75,000</t>
  </si>
  <si>
    <t>25,000-50,000</t>
  </si>
  <si>
    <t>10,000-25,000</t>
  </si>
  <si>
    <t>5,000-10,000</t>
  </si>
  <si>
    <t>0-5,000</t>
  </si>
  <si>
    <t>Current outstanding balance of loan</t>
  </si>
  <si>
    <t>125%+</t>
  </si>
  <si>
    <t>110-125%</t>
  </si>
  <si>
    <t>105-110%</t>
  </si>
  <si>
    <t>100-105%</t>
  </si>
  <si>
    <t>95-100%</t>
  </si>
  <si>
    <t>90-95%</t>
  </si>
  <si>
    <t>85-90%</t>
  </si>
  <si>
    <t>80-85%</t>
  </si>
  <si>
    <t>75-80%</t>
  </si>
  <si>
    <t>70-75%</t>
  </si>
  <si>
    <t>65-70%</t>
  </si>
  <si>
    <t>60-65%</t>
  </si>
  <si>
    <t>55-60%</t>
  </si>
  <si>
    <t>50-55%</t>
  </si>
  <si>
    <t>0-50%</t>
  </si>
  <si>
    <t>Current indexed LTV</t>
  </si>
  <si>
    <t>Current non-indexed LTV</t>
  </si>
  <si>
    <t>12+ months in arrears</t>
  </si>
  <si>
    <t>6-12 months in arrears</t>
  </si>
  <si>
    <t>3-6 months in arrears</t>
  </si>
  <si>
    <t xml:space="preserve"> </t>
  </si>
  <si>
    <t>2-3 months in arrears</t>
  </si>
  <si>
    <t>1-2 months in arrears</t>
  </si>
  <si>
    <t>0-1 month in arrears</t>
  </si>
  <si>
    <t>Current</t>
  </si>
  <si>
    <r>
      <t>Arrears breakdown</t>
    </r>
    <r>
      <rPr>
        <b/>
        <vertAlign val="superscript"/>
        <sz val="10"/>
        <rFont val="Arial"/>
        <family val="2"/>
      </rPr>
      <t>(13)</t>
    </r>
  </si>
  <si>
    <t>Stratifications</t>
  </si>
  <si>
    <t>Libor</t>
  </si>
  <si>
    <t>HVR, including discount to HVR</t>
  </si>
  <si>
    <t>SVR, including discount to SVR</t>
  </si>
  <si>
    <t>Tracker for life</t>
  </si>
  <si>
    <t>Tracker at origination, reverting to Libor</t>
  </si>
  <si>
    <t>Tracker at origination, reverting to HVR</t>
  </si>
  <si>
    <t>Tracker at origination, reverting to SVR</t>
  </si>
  <si>
    <t>Fixed for life</t>
  </si>
  <si>
    <t>Fixed at origination, reverting to tracker</t>
  </si>
  <si>
    <t>Fixed at origination, reverting to Libor</t>
  </si>
  <si>
    <t>Fixed at origination, reverting to HVR</t>
  </si>
  <si>
    <t>Fixed at origination, reverting to SVR</t>
  </si>
  <si>
    <r>
      <t>Initial rate</t>
    </r>
    <r>
      <rPr>
        <vertAlign val="superscript"/>
        <sz val="10"/>
        <rFont val="Arial"/>
        <family val="2"/>
      </rPr>
      <t>(12)</t>
    </r>
  </si>
  <si>
    <r>
      <t>Reversionary margin</t>
    </r>
    <r>
      <rPr>
        <vertAlign val="superscript"/>
        <sz val="10"/>
        <rFont val="Arial"/>
        <family val="2"/>
      </rPr>
      <t>(11)</t>
    </r>
  </si>
  <si>
    <r>
      <t>Current margin</t>
    </r>
    <r>
      <rPr>
        <vertAlign val="superscript"/>
        <sz val="10"/>
        <rFont val="Arial"/>
        <family val="2"/>
      </rPr>
      <t>(11)</t>
    </r>
  </si>
  <si>
    <t>Remaining teaser period (months)</t>
  </si>
  <si>
    <t>Current rate</t>
  </si>
  <si>
    <t>Weighted average</t>
  </si>
  <si>
    <r>
      <t>Product Rate Type and Reversionary Profiles</t>
    </r>
    <r>
      <rPr>
        <b/>
        <u/>
        <vertAlign val="superscript"/>
        <sz val="10"/>
        <rFont val="Arial"/>
        <family val="2"/>
      </rPr>
      <t>(10) (22)</t>
    </r>
  </si>
  <si>
    <t>Accounts sold into the cover pool</t>
  </si>
  <si>
    <t xml:space="preserve">   of which have breached R&amp;Ws</t>
  </si>
  <si>
    <t xml:space="preserve">   of which are non-performing loans</t>
  </si>
  <si>
    <t>Accounts bought back by seller(s)</t>
  </si>
  <si>
    <t>Account redemptions since previous reporting date</t>
  </si>
  <si>
    <t>Account  Redemptions &amp; Replenishments Since Previous Reporting Date</t>
  </si>
  <si>
    <t>Mortgage collections (unscheduled - principal)</t>
  </si>
  <si>
    <r>
      <t>Mortgage collections (unscheduled - interest)</t>
    </r>
    <r>
      <rPr>
        <vertAlign val="superscript"/>
        <sz val="10"/>
        <rFont val="Arial"/>
        <family val="2"/>
      </rPr>
      <t>(9)</t>
    </r>
  </si>
  <si>
    <t>Mortgage collections (scheduled - principal)</t>
  </si>
  <si>
    <t>Mortgage collections (scheduled - interest)</t>
  </si>
  <si>
    <t>Mortgage collections</t>
  </si>
  <si>
    <t>Moody's Collateral Score (%)</t>
  </si>
  <si>
    <t>Probable</t>
  </si>
  <si>
    <t>Moody's Timely Payment Indicator</t>
  </si>
  <si>
    <t>Fitch Discontinuity Cap (%)</t>
  </si>
  <si>
    <r>
      <t>Constant Default Rate (%, quarterly average)</t>
    </r>
    <r>
      <rPr>
        <vertAlign val="superscript"/>
        <sz val="10"/>
        <rFont val="Arial"/>
        <family val="2"/>
      </rPr>
      <t>(8)</t>
    </r>
  </si>
  <si>
    <r>
      <t>Constant Default Rate (%, current month)</t>
    </r>
    <r>
      <rPr>
        <vertAlign val="superscript"/>
        <sz val="10"/>
        <rFont val="Arial"/>
        <family val="2"/>
      </rPr>
      <t>(8)</t>
    </r>
  </si>
  <si>
    <t xml:space="preserve">Principal Payment Rate (%, quarterly average) </t>
  </si>
  <si>
    <t xml:space="preserve">Principal Payment Rate (%, current month) </t>
  </si>
  <si>
    <t xml:space="preserve">Constant Pre-Payment Rate (%, quarterly average) </t>
  </si>
  <si>
    <t xml:space="preserve">Constant Pre-Payment Rate (%, current month) </t>
  </si>
  <si>
    <t>2.25% and 3.74%</t>
  </si>
  <si>
    <r>
      <t xml:space="preserve">Standard Variable Rate(s) (%) </t>
    </r>
    <r>
      <rPr>
        <vertAlign val="superscript"/>
        <sz val="10"/>
        <rFont val="Arial"/>
        <family val="2"/>
      </rPr>
      <t>(22)</t>
    </r>
  </si>
  <si>
    <r>
      <t xml:space="preserve">Weighted average interest rate (%) </t>
    </r>
    <r>
      <rPr>
        <vertAlign val="superscript"/>
        <sz val="10"/>
        <rFont val="Arial"/>
        <family val="2"/>
      </rPr>
      <t>(22)</t>
    </r>
  </si>
  <si>
    <t>Weighted average remaining term (months)</t>
  </si>
  <si>
    <t>Weighted average seasoning (months)</t>
  </si>
  <si>
    <t>Weighted average indexed LTV (%)</t>
  </si>
  <si>
    <t>Weighted average non-indexed LTV (%)</t>
  </si>
  <si>
    <r>
      <t>Average loan balance (GBP)</t>
    </r>
    <r>
      <rPr>
        <vertAlign val="superscript"/>
        <sz val="10"/>
        <rFont val="Arial"/>
        <family val="2"/>
      </rPr>
      <t xml:space="preserve"> (16)</t>
    </r>
  </si>
  <si>
    <r>
      <t xml:space="preserve">Number of loans in cover pool </t>
    </r>
    <r>
      <rPr>
        <vertAlign val="superscript"/>
        <sz val="10"/>
        <rFont val="Arial"/>
        <family val="2"/>
      </rPr>
      <t>(16)</t>
    </r>
  </si>
  <si>
    <t>Nominal level of overcollateralisation (%)</t>
  </si>
  <si>
    <r>
      <t>Nominal level of overcollateralisation (GBP)</t>
    </r>
    <r>
      <rPr>
        <vertAlign val="superscript"/>
        <sz val="10"/>
        <rFont val="Arial"/>
        <family val="2"/>
      </rPr>
      <t>(7)</t>
    </r>
  </si>
  <si>
    <t>Aggregate deposits attaching specifically to the off-set mortgages (GBP)</t>
  </si>
  <si>
    <r>
      <t>Aggregate deposits attaching to the cover pool (GBP)</t>
    </r>
    <r>
      <rPr>
        <vertAlign val="superscript"/>
        <sz val="10"/>
        <rFont val="Arial"/>
        <family val="2"/>
      </rPr>
      <t>(6)</t>
    </r>
  </si>
  <si>
    <t>Aggregate balance of off-set mortgages (GBP)</t>
  </si>
  <si>
    <t>Any additional collateral (GBP)</t>
  </si>
  <si>
    <t>None</t>
  </si>
  <si>
    <t>Any additional collateral (please specify)</t>
  </si>
  <si>
    <r>
      <t>Bank account balance (GBP)</t>
    </r>
    <r>
      <rPr>
        <vertAlign val="superscript"/>
        <sz val="10"/>
        <rFont val="Arial"/>
        <family val="2"/>
      </rPr>
      <t>(5)</t>
    </r>
  </si>
  <si>
    <t>Cover pool balance (GBP)</t>
  </si>
  <si>
    <t>Covered bonds principal amount outstanding (GBP, non-GBP series converted at current spot rate)</t>
  </si>
  <si>
    <t>Covered bonds principal amount outstanding (GBP, non-GBP series converted at swap FX rate)</t>
  </si>
  <si>
    <t>Programme size</t>
  </si>
  <si>
    <t>GBP</t>
  </si>
  <si>
    <t>Programme currency</t>
  </si>
  <si>
    <t>Programme-Level Characteristics</t>
  </si>
  <si>
    <t>Credit support as derived from ACT (%)</t>
  </si>
  <si>
    <t>Credit support as derived from ACT (GBP)</t>
  </si>
  <si>
    <t>Maximum asset percentage from Moody's (%)</t>
  </si>
  <si>
    <t>Asset percentage (%)</t>
  </si>
  <si>
    <t>A(b)</t>
  </si>
  <si>
    <r>
      <t>Method used for calculating component 'A'</t>
    </r>
    <r>
      <rPr>
        <vertAlign val="superscript"/>
        <sz val="10"/>
        <rFont val="Arial"/>
        <family val="2"/>
      </rPr>
      <t>(4)</t>
    </r>
  </si>
  <si>
    <t>Potential negative carry</t>
  </si>
  <si>
    <t>Z</t>
  </si>
  <si>
    <t>For redraw capacity</t>
  </si>
  <si>
    <t>Y</t>
  </si>
  <si>
    <t>For set-off risk</t>
  </si>
  <si>
    <t>X</t>
  </si>
  <si>
    <t>Collateralised GIC balance</t>
  </si>
  <si>
    <t>V</t>
  </si>
  <si>
    <t xml:space="preserve">Supplementary Liquidity Reserve </t>
  </si>
  <si>
    <t>U</t>
  </si>
  <si>
    <t>Sales proceeds or Capital Contributions credited to the Pre-Maturity Liquidity Ledger</t>
  </si>
  <si>
    <t>E</t>
  </si>
  <si>
    <t>Substitution assets</t>
  </si>
  <si>
    <t>D</t>
  </si>
  <si>
    <t>Cash Capital Contributions held on Capital Ledger</t>
  </si>
  <si>
    <t>C</t>
  </si>
  <si>
    <r>
      <t xml:space="preserve">Principal collections not yet applied </t>
    </r>
    <r>
      <rPr>
        <vertAlign val="superscript"/>
        <sz val="10"/>
        <rFont val="Arial"/>
        <family val="2"/>
      </rPr>
      <t>(21)</t>
    </r>
  </si>
  <si>
    <t>B</t>
  </si>
  <si>
    <t>Adjusted Current Balance</t>
  </si>
  <si>
    <t>A</t>
  </si>
  <si>
    <r>
      <t>Description</t>
    </r>
    <r>
      <rPr>
        <vertAlign val="superscript"/>
        <sz val="10"/>
        <rFont val="Arial"/>
        <family val="2"/>
      </rPr>
      <t>(3)</t>
    </r>
  </si>
  <si>
    <t>Value</t>
  </si>
  <si>
    <t>Pre-maturity liquidity ledger</t>
  </si>
  <si>
    <t>Principal ledger</t>
  </si>
  <si>
    <t>Revenue ledger</t>
  </si>
  <si>
    <t>Reserve ledger</t>
  </si>
  <si>
    <t>Amounts added to the Reserve Fund</t>
  </si>
  <si>
    <t>Total distributed</t>
  </si>
  <si>
    <t>Available Principal Receipts</t>
  </si>
  <si>
    <t xml:space="preserve">  Cash Capital Contribution from Members</t>
  </si>
  <si>
    <t xml:space="preserve">  Any other amount standing to credit Principal Ledger</t>
  </si>
  <si>
    <t xml:space="preserve">  Principal Receipts (on the Loans)</t>
  </si>
  <si>
    <t xml:space="preserve">Principal receipts </t>
  </si>
  <si>
    <t xml:space="preserve">  Members' profit</t>
  </si>
  <si>
    <t xml:space="preserve">  Deferred Consideration</t>
  </si>
  <si>
    <t>Amounts added to Reserve Fund</t>
  </si>
  <si>
    <t xml:space="preserve">  Amounts due under Intercompany Loan</t>
  </si>
  <si>
    <t xml:space="preserve">  Amounts due under cover pool swap</t>
  </si>
  <si>
    <t xml:space="preserve">  Senior fees (including Cash Manager &amp; Servicer)</t>
  </si>
  <si>
    <t>Available Revenue Receipts</t>
  </si>
  <si>
    <t xml:space="preserve">  Excess amount released from Reserve Fund</t>
  </si>
  <si>
    <t xml:space="preserve">  Bank Interest</t>
  </si>
  <si>
    <t xml:space="preserve">  Revenue Receipts (on the Loans)</t>
  </si>
  <si>
    <t xml:space="preserve">Revenue receipts </t>
  </si>
  <si>
    <t>Targeted Value</t>
  </si>
  <si>
    <t>Value as of Start Date of reporting period</t>
  </si>
  <si>
    <t>Value as of End Date of reporting period</t>
  </si>
  <si>
    <r>
      <t xml:space="preserve">Accounts, Ledgers </t>
    </r>
    <r>
      <rPr>
        <b/>
        <vertAlign val="superscript"/>
        <sz val="10"/>
        <rFont val="Arial"/>
        <family val="2"/>
      </rPr>
      <t>(20)</t>
    </r>
  </si>
  <si>
    <r>
      <t>Collateral posting amount(s) (GBP)</t>
    </r>
    <r>
      <rPr>
        <vertAlign val="superscript"/>
        <sz val="10"/>
        <rFont val="Arial"/>
        <family val="2"/>
      </rPr>
      <t>(2)</t>
    </r>
  </si>
  <si>
    <r>
      <t>LLP pay rate/margin</t>
    </r>
    <r>
      <rPr>
        <vertAlign val="superscript"/>
        <sz val="10"/>
        <rFont val="Arial"/>
        <family val="2"/>
      </rPr>
      <t>(2)</t>
    </r>
  </si>
  <si>
    <r>
      <t>LLP receive rate/margin</t>
    </r>
    <r>
      <rPr>
        <vertAlign val="superscript"/>
        <sz val="10"/>
        <rFont val="Arial"/>
        <family val="2"/>
      </rPr>
      <t>(2)</t>
    </r>
  </si>
  <si>
    <t>n/a</t>
  </si>
  <si>
    <r>
      <t>Swap notional maturity/ies</t>
    </r>
    <r>
      <rPr>
        <vertAlign val="superscript"/>
        <sz val="10"/>
        <rFont val="Arial"/>
        <family val="2"/>
      </rPr>
      <t>(2)</t>
    </r>
  </si>
  <si>
    <r>
      <t>Swap notional amount(s) (GBP)</t>
    </r>
    <r>
      <rPr>
        <vertAlign val="superscript"/>
        <sz val="10"/>
        <rFont val="Arial"/>
        <family val="2"/>
      </rPr>
      <t>(2)</t>
    </r>
  </si>
  <si>
    <t>Stand-by swap provider(s) on cover pool</t>
  </si>
  <si>
    <t>(LT) Baa2  (Snr unsec), A3 (cr) &amp; (ST) P-2(Snr unsec),P-2(cr)</t>
  </si>
  <si>
    <r>
      <t>A3 (cr)</t>
    </r>
    <r>
      <rPr>
        <vertAlign val="superscript"/>
        <sz val="10"/>
        <rFont val="Arial"/>
        <family val="2"/>
      </rPr>
      <t xml:space="preserve">(1) </t>
    </r>
  </si>
  <si>
    <t>TSB Bank plc</t>
  </si>
  <si>
    <t>Swap provider(s) on cover pool</t>
  </si>
  <si>
    <t>Ba2 (cr)</t>
  </si>
  <si>
    <t>Cash manager(s)</t>
  </si>
  <si>
    <t>Servicer(s)</t>
  </si>
  <si>
    <t>Stand-by account bank</t>
  </si>
  <si>
    <t>(LT) Aa3 &amp; (ST) P-1</t>
  </si>
  <si>
    <t>(LT) A2 &amp; (ST) P-1</t>
  </si>
  <si>
    <t>HSBC Bank plc</t>
  </si>
  <si>
    <t>Account bank</t>
  </si>
  <si>
    <t>(LT) Baa2  (Snr unsec), A3 (cr) &amp; (ST) P-2(Snr unsec), P-2(cr)</t>
  </si>
  <si>
    <t>Seller(s)</t>
  </si>
  <si>
    <t>(LT) Baa2  (Snr unsec), A3(cr) &amp; (ST) P-2(Snr unsec), P-2(cr)</t>
  </si>
  <si>
    <t>Issuer</t>
  </si>
  <si>
    <t>Aaa</t>
  </si>
  <si>
    <t>Covered bonds</t>
  </si>
  <si>
    <t>Current rating</t>
  </si>
  <si>
    <t>Rating trigger</t>
  </si>
  <si>
    <t>S&amp;P</t>
  </si>
  <si>
    <t>Moody's</t>
  </si>
  <si>
    <t>Fitch</t>
  </si>
  <si>
    <t>Counterparty/ies</t>
  </si>
  <si>
    <t>Counterparties, Ratings</t>
  </si>
  <si>
    <t>http://www.tsb.co.uk/investors/debt-investors/covered-bonds/</t>
  </si>
  <si>
    <t>Web links - prospectus, transaction documents, loan-level data</t>
  </si>
  <si>
    <t>End Date of reporting period</t>
  </si>
  <si>
    <t>Start Date of reporting period</t>
  </si>
  <si>
    <t>Date of form submission</t>
  </si>
  <si>
    <t>Steve Vance, Head of Secured Funding, steve.vance@tsb.co.uk</t>
  </si>
  <si>
    <t>Name, job title and contact details of person validating this form</t>
  </si>
  <si>
    <t>TSB Bank plc £5bn Global Covered Bond Programme</t>
  </si>
  <si>
    <t>Name of RCB programme</t>
  </si>
  <si>
    <t>Name of issuer</t>
  </si>
  <si>
    <t>Administration</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</si>
  <si>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</si>
  <si>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</si>
  <si>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Investor Report November 2017*</t>
  </si>
  <si>
    <t xml:space="preserve"> TSB Bank plc £5bn Global Covered Bond Programme</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</si>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</sst>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00%"/>
    <numFmt numFmtId="166" formatCode="0.000"/>
    <numFmt numFmtId="167" formatCode="#,##0_ ;\-#,##0\ "/>
    <numFmt numFmtId="168" formatCode="0.0%"/>
    <numFmt numFmtId="169" formatCode="0.000000000000000%"/>
    <numFmt numFmtId="170" formatCode="_-&quot;£&quot;* #,##0.00_-;\-&quot;£&quot;* #,##0.00_-;_-&quot;£&quot;* &quot;-&quot;_-;_-@_-"/>
    <numFmt numFmtId="171" formatCode="_(* #,##0.00_);_(* \(#,##0.00\);_(* &quot;-&quot;??_);_(@_)"/>
    <numFmt numFmtId="172" formatCode="_(* #,##0_);_(* \(#,##0\);_(* &quot;-&quot;??_);_(@_)"/>
    <numFmt numFmtId="173" formatCode="_-&quot;£&quot;* #,##0.0000_-;\-&quot;£&quot;* #,##0.0000_-;_-&quot;£&quot;* &quot;-&quot;_-;_-@_-"/>
    <numFmt numFmtId="174" formatCode="0.0"/>
    <numFmt numFmtId="175" formatCode="_(* #,##0.0_);_(* \(#,##0.0\);_(* &quot;-&quot;??_);_(@_)"/>
    <numFmt numFmtId="176" formatCode="[$-F800]dddd\,\ mmmm\ dd\,\ yyyy"/>
    <numFmt numFmtId="177" formatCode="_([$€-2]* #,##0.00_);_([$€-2]* \(#,##0.00\);_([$€-2]* &quot;-&quot;??_)"/>
    <numFmt numFmtId="178" formatCode="_-* #,##0_-;_-* #,##0\-;_-* &quot;-&quot;_-;_-@_-"/>
    <numFmt numFmtId="179" formatCode="#,##0\ &quot;F&quot;;[Red]\-#,##0\ &quot;F&quot;"/>
    <numFmt numFmtId="180" formatCode="#,##0.00\ &quot;F&quot;;[Red]\-#,##0.00\ &quot;F&quot;"/>
    <numFmt numFmtId="181" formatCode="_(&quot;$&quot;* #,##0_);_(&quot;$&quot;* \(#,##0\);_(&quot;$&quot;* &quot;-&quot;_);_(@_)"/>
    <numFmt numFmtId="182" formatCode="_-&quot;fl&quot;\ * #,##0_-;_-&quot;fl&quot;\ * #,##0\-;_-&quot;fl&quot;\ * &quot;-&quot;_-;_-@_-"/>
    <numFmt numFmtId="183" formatCode="_-&quot;fl&quot;\ * #,##0.00_-;_-&quot;fl&quot;\ * #,##0.00\-;_-&quot;fl&quot;\ * &quot;-&quot;??_-;_-@_-"/>
    <numFmt numFmtId="184" formatCode="_(&quot;$&quot;* #,##0.00_);_(&quot;$&quot;* \(#,##0.00\);_(&quot;$&quot;* &quot;-&quot;??_);_(@_)"/>
  </numFmts>
  <fonts count="37" x14ac:knownFonts="1">
    <font>
      <sz val="10"/>
      <name val="Arial"/>
    </font>
    <font>
      <sz val="11"/>
      <color theme="1"/>
      <name val="Calibri"/>
      <family val="2"/>
      <scheme val="minor"/>
    </font>
    <font>
      <sz val="10"/>
      <name val="Arial"/>
      <family val="2"/>
    </font>
    <font>
      <sz val="10"/>
      <name val="Arial"/>
      <family val="2"/>
    </font>
    <font>
      <vertAlign val="superscript"/>
      <sz val="10"/>
      <name val="Arial"/>
      <family val="2"/>
    </font>
    <font>
      <b/>
      <u/>
      <sz val="10"/>
      <name val="Arial"/>
      <family val="2"/>
    </font>
    <font>
      <sz val="10"/>
      <name val="Helvetica"/>
      <family val="2"/>
    </font>
    <font>
      <b/>
      <sz val="10"/>
      <name val="Helvetica"/>
      <family val="2"/>
    </font>
    <font>
      <sz val="10"/>
      <name val="Helvetica"/>
    </font>
    <font>
      <sz val="8"/>
      <name val="Arial"/>
      <family val="2"/>
    </font>
    <font>
      <b/>
      <sz val="10"/>
      <name val="Arial"/>
      <family val="2"/>
    </font>
    <font>
      <sz val="10"/>
      <color indexed="8"/>
      <name val="Calibri"/>
      <family val="2"/>
    </font>
    <font>
      <sz val="10"/>
      <color indexed="8"/>
      <name val="Arial"/>
      <family val="2"/>
    </font>
    <font>
      <b/>
      <vertAlign val="superscript"/>
      <sz val="10"/>
      <name val="Arial"/>
      <family val="2"/>
    </font>
    <font>
      <b/>
      <u/>
      <vertAlign val="superscript"/>
      <sz val="10"/>
      <name val="Arial"/>
      <family val="2"/>
    </font>
    <font>
      <u/>
      <sz val="10"/>
      <name val="Arial"/>
      <family val="2"/>
    </font>
    <font>
      <i/>
      <sz val="9"/>
      <color rgb="FFFF0000"/>
      <name val="Arial"/>
      <family val="2"/>
    </font>
    <font>
      <u/>
      <sz val="10"/>
      <color theme="10"/>
      <name val="Arial"/>
      <family val="2"/>
    </font>
    <font>
      <u/>
      <sz val="10"/>
      <color indexed="10"/>
      <name val="Arial"/>
      <family val="2"/>
    </font>
    <font>
      <sz val="10"/>
      <color indexed="8"/>
      <name val="Helvetica"/>
      <family val="2"/>
    </font>
    <font>
      <sz val="22"/>
      <color indexed="9"/>
      <name val="Helvetica"/>
      <family val="2"/>
    </font>
    <font>
      <sz val="24"/>
      <color indexed="9"/>
      <name val="Helvetica"/>
      <family val="2"/>
    </font>
    <font>
      <sz val="11"/>
      <color indexed="9"/>
      <name val="Calibri"/>
      <family val="2"/>
    </font>
    <font>
      <sz val="11"/>
      <color indexed="20"/>
      <name val="Calibri"/>
      <family val="2"/>
    </font>
    <font>
      <b/>
      <sz val="11"/>
      <color indexed="9"/>
      <name val="Calibri"/>
      <family val="2"/>
    </font>
    <font>
      <sz val="9"/>
      <color theme="1"/>
      <name val="Calibri"/>
      <family val="2"/>
      <scheme val="minor"/>
    </font>
    <font>
      <sz val="11"/>
      <color indexed="8"/>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MS Sans Serif"/>
      <family val="2"/>
    </font>
    <font>
      <sz val="11"/>
      <color indexed="60"/>
      <name val="Calibri"/>
      <family val="2"/>
    </font>
    <font>
      <sz val="10"/>
      <color rgb="FF000000"/>
      <name val="Arial"/>
      <family val="2"/>
    </font>
    <font>
      <b/>
      <sz val="18"/>
      <color indexed="56"/>
      <name val="Cambria"/>
      <family val="2"/>
    </font>
    <font>
      <sz val="12"/>
      <name val="Times New Roman"/>
      <family val="1"/>
    </font>
  </fonts>
  <fills count="21">
    <fill>
      <patternFill patternType="none"/>
    </fill>
    <fill>
      <patternFill patternType="gray125"/>
    </fill>
    <fill>
      <patternFill patternType="solid">
        <fgColor rgb="FFFFFFCC"/>
      </patternFill>
    </fill>
    <fill>
      <patternFill patternType="solid">
        <fgColor theme="9" tint="0.79998168889431442"/>
        <bgColor indexed="65"/>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indexed="44"/>
        <bgColor indexed="64"/>
      </patternFill>
    </fill>
    <fill>
      <patternFill patternType="solid">
        <fgColor indexed="6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s>
  <borders count="21">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58">
    <xf numFmtId="0" fontId="0" fillId="0" borderId="0"/>
    <xf numFmtId="171"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alignment horizontal="left" wrapText="1"/>
    </xf>
    <xf numFmtId="0" fontId="1" fillId="3" borderId="0" applyNumberFormat="0" applyBorder="0" applyAlignment="0" applyProtection="0"/>
    <xf numFmtId="0" fontId="1" fillId="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4" fillId="17" borderId="15" applyNumberFormat="0" applyAlignment="0" applyProtection="0"/>
    <xf numFmtId="171"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77" fontId="3" fillId="0" borderId="0" applyFont="0" applyFill="0" applyBorder="0" applyAlignment="0" applyProtection="0"/>
    <xf numFmtId="0" fontId="27" fillId="18"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0" fontId="31" fillId="0" borderId="19" applyNumberFormat="0" applyFill="0" applyAlignment="0" applyProtection="0"/>
    <xf numFmtId="38" fontId="32" fillId="0" borderId="0" applyFont="0" applyFill="0" applyBorder="0" applyAlignment="0" applyProtection="0"/>
    <xf numFmtId="40" fontId="32" fillId="0" borderId="0" applyFont="0" applyFill="0" applyBorder="0" applyAlignment="0" applyProtection="0"/>
    <xf numFmtId="179" fontId="32" fillId="0" borderId="0" applyFont="0" applyFill="0" applyBorder="0" applyAlignment="0" applyProtection="0"/>
    <xf numFmtId="180" fontId="32" fillId="0" borderId="0" applyFont="0" applyFill="0" applyBorder="0" applyAlignment="0" applyProtection="0"/>
    <xf numFmtId="0" fontId="33" fillId="19" borderId="0" applyNumberFormat="0" applyBorder="0" applyAlignment="0" applyProtection="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alignment horizontal="left" wrapText="1"/>
    </xf>
    <xf numFmtId="0" fontId="25" fillId="0" borderId="0"/>
    <xf numFmtId="0" fontId="3" fillId="0" borderId="0"/>
    <xf numFmtId="0" fontId="1"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2" borderId="1" applyNumberFormat="0" applyFont="0" applyAlignment="0" applyProtection="0"/>
    <xf numFmtId="0" fontId="26" fillId="2" borderId="1" applyNumberFormat="0" applyFont="0" applyAlignment="0" applyProtection="0"/>
    <xf numFmtId="0" fontId="3" fillId="20" borderId="2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4" fillId="0" borderId="0"/>
    <xf numFmtId="0" fontId="3" fillId="0" borderId="0">
      <alignment horizontal="left" wrapText="1"/>
    </xf>
    <xf numFmtId="0" fontId="3" fillId="0" borderId="0">
      <alignment horizontal="left" wrapText="1"/>
    </xf>
    <xf numFmtId="0" fontId="35" fillId="0" borderId="0" applyNumberForma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43" fontId="36" fillId="0" borderId="0" applyFont="0" applyFill="0" applyBorder="0" applyAlignment="0" applyProtection="0"/>
    <xf numFmtId="41" fontId="36" fillId="0" borderId="0" applyFont="0" applyFill="0" applyBorder="0" applyAlignment="0" applyProtection="0"/>
    <xf numFmtId="0" fontId="36" fillId="0" borderId="0"/>
    <xf numFmtId="184" fontId="36" fillId="0" borderId="0" applyFont="0" applyFill="0" applyBorder="0" applyAlignment="0" applyProtection="0"/>
    <xf numFmtId="181" fontId="36" fillId="0" borderId="0" applyFont="0" applyFill="0" applyBorder="0" applyAlignment="0" applyProtection="0"/>
  </cellStyleXfs>
  <cellXfs count="237">
    <xf numFmtId="0" fontId="0" fillId="0" borderId="0" xfId="0"/>
    <xf numFmtId="0" fontId="0" fillId="0" borderId="0" xfId="0" applyAlignment="1" applyProtection="1"/>
    <xf numFmtId="0" fontId="0" fillId="4" borderId="0" xfId="0" applyFill="1" applyAlignment="1" applyProtection="1"/>
    <xf numFmtId="0" fontId="3" fillId="4" borderId="0" xfId="0" applyFont="1" applyFill="1" applyAlignment="1"/>
    <xf numFmtId="0" fontId="4" fillId="4" borderId="0" xfId="0" applyFont="1" applyFill="1" applyAlignment="1" applyProtection="1"/>
    <xf numFmtId="0" fontId="3" fillId="4" borderId="0" xfId="0" applyFont="1" applyFill="1" applyAlignment="1" applyProtection="1"/>
    <xf numFmtId="0" fontId="4" fillId="4" borderId="0" xfId="0" applyFont="1" applyFill="1" applyProtection="1"/>
    <xf numFmtId="0" fontId="3" fillId="4" borderId="0" xfId="0" applyNumberFormat="1" applyFont="1" applyFill="1" applyAlignment="1" applyProtection="1">
      <alignment vertical="top"/>
    </xf>
    <xf numFmtId="0" fontId="0" fillId="4" borderId="0" xfId="0" applyFill="1" applyAlignment="1" applyProtection="1">
      <alignment vertical="top"/>
    </xf>
    <xf numFmtId="0" fontId="2" fillId="0" borderId="0" xfId="0" applyFont="1" applyAlignment="1" applyProtection="1"/>
    <xf numFmtId="0" fontId="5" fillId="4" borderId="0" xfId="0" applyFont="1" applyFill="1" applyAlignment="1" applyProtection="1"/>
    <xf numFmtId="0" fontId="0" fillId="4" borderId="2" xfId="0" applyFill="1" applyBorder="1" applyAlignment="1" applyProtection="1"/>
    <xf numFmtId="0" fontId="0" fillId="0" borderId="0" xfId="0" applyBorder="1" applyAlignment="1" applyProtection="1"/>
    <xf numFmtId="0" fontId="6" fillId="4" borderId="0" xfId="3" applyFont="1" applyFill="1" applyBorder="1" applyAlignment="1" applyProtection="1">
      <alignment horizontal="left" vertical="top" wrapText="1"/>
    </xf>
    <xf numFmtId="0" fontId="7" fillId="4" borderId="6" xfId="3" applyFont="1" applyFill="1" applyBorder="1" applyAlignment="1" applyProtection="1">
      <alignment vertical="top"/>
    </xf>
    <xf numFmtId="0" fontId="6" fillId="4" borderId="7" xfId="3" applyFont="1" applyFill="1" applyBorder="1" applyAlignment="1" applyProtection="1">
      <alignment horizontal="left" vertical="top" wrapText="1"/>
    </xf>
    <xf numFmtId="0" fontId="0" fillId="0" borderId="0" xfId="0" applyBorder="1" applyAlignment="1">
      <alignment vertical="top" wrapText="1"/>
    </xf>
    <xf numFmtId="0" fontId="0" fillId="0" borderId="7" xfId="0" applyBorder="1" applyAlignment="1">
      <alignment vertical="top" wrapText="1"/>
    </xf>
    <xf numFmtId="0" fontId="7" fillId="4" borderId="8" xfId="3" applyFont="1" applyFill="1" applyBorder="1" applyAlignment="1" applyProtection="1">
      <alignment vertical="top"/>
    </xf>
    <xf numFmtId="0" fontId="0" fillId="4" borderId="0" xfId="0" applyFill="1" applyBorder="1" applyAlignment="1" applyProtection="1">
      <alignment wrapText="1"/>
    </xf>
    <xf numFmtId="0" fontId="0" fillId="4" borderId="7" xfId="0" applyFill="1" applyBorder="1" applyAlignment="1" applyProtection="1">
      <alignment wrapText="1"/>
    </xf>
    <xf numFmtId="0" fontId="7" fillId="4" borderId="8" xfId="3" applyFont="1" applyFill="1" applyBorder="1" applyProtection="1"/>
    <xf numFmtId="0" fontId="2" fillId="0" borderId="0" xfId="0" applyFont="1" applyBorder="1" applyAlignment="1" applyProtection="1"/>
    <xf numFmtId="0" fontId="6" fillId="4" borderId="0" xfId="3" applyFont="1" applyFill="1" applyBorder="1" applyAlignment="1" applyProtection="1">
      <alignment vertical="top" wrapText="1"/>
    </xf>
    <xf numFmtId="0" fontId="6" fillId="4" borderId="7" xfId="3" applyFont="1" applyFill="1" applyBorder="1" applyAlignment="1" applyProtection="1">
      <alignment vertical="top" wrapText="1"/>
    </xf>
    <xf numFmtId="0" fontId="7" fillId="4" borderId="7" xfId="3" applyFont="1" applyFill="1" applyBorder="1" applyAlignment="1" applyProtection="1">
      <alignment vertical="top"/>
    </xf>
    <xf numFmtId="0" fontId="3" fillId="4" borderId="0" xfId="0" applyFont="1" applyFill="1" applyBorder="1" applyAlignment="1" applyProtection="1"/>
    <xf numFmtId="0" fontId="5" fillId="4" borderId="0" xfId="0" applyFont="1" applyFill="1" applyBorder="1" applyAlignment="1" applyProtection="1"/>
    <xf numFmtId="0" fontId="3" fillId="4" borderId="0" xfId="0" applyFont="1" applyFill="1" applyBorder="1" applyAlignment="1" applyProtection="1">
      <alignment wrapText="1"/>
    </xf>
    <xf numFmtId="164" fontId="3" fillId="4" borderId="0" xfId="0" applyNumberFormat="1" applyFont="1" applyFill="1" applyBorder="1" applyAlignment="1" applyProtection="1">
      <alignment vertical="top" wrapText="1"/>
    </xf>
    <xf numFmtId="164" fontId="3" fillId="4" borderId="8" xfId="0" applyNumberFormat="1" applyFont="1" applyFill="1" applyBorder="1" applyAlignment="1" applyProtection="1">
      <alignment vertical="top"/>
    </xf>
    <xf numFmtId="2" fontId="3" fillId="4" borderId="0" xfId="0" applyNumberFormat="1" applyFont="1" applyFill="1" applyBorder="1" applyAlignment="1" applyProtection="1">
      <alignment vertical="top" wrapText="1"/>
    </xf>
    <xf numFmtId="164" fontId="3" fillId="4" borderId="9" xfId="0" applyNumberFormat="1" applyFont="1" applyFill="1" applyBorder="1" applyAlignment="1" applyProtection="1">
      <alignment vertical="top"/>
    </xf>
    <xf numFmtId="0" fontId="9" fillId="0" borderId="0" xfId="0" applyFont="1" applyBorder="1" applyAlignment="1" applyProtection="1">
      <alignment vertical="center" wrapText="1"/>
    </xf>
    <xf numFmtId="0" fontId="9" fillId="0" borderId="0" xfId="0" applyFont="1" applyBorder="1" applyAlignment="1" applyProtection="1"/>
    <xf numFmtId="164" fontId="3" fillId="4" borderId="5" xfId="0" applyNumberFormat="1" applyFont="1" applyFill="1" applyBorder="1" applyAlignment="1" applyProtection="1">
      <alignment vertical="top"/>
    </xf>
    <xf numFmtId="0" fontId="10" fillId="4" borderId="8" xfId="4" applyFont="1" applyFill="1" applyBorder="1" applyAlignment="1" applyProtection="1">
      <alignment horizontal="left" vertical="top"/>
    </xf>
    <xf numFmtId="0" fontId="5" fillId="4" borderId="10" xfId="0" applyFont="1" applyFill="1" applyBorder="1" applyAlignment="1" applyProtection="1"/>
    <xf numFmtId="0" fontId="3" fillId="4" borderId="0" xfId="0" applyNumberFormat="1" applyFont="1" applyFill="1" applyAlignment="1" applyProtection="1"/>
    <xf numFmtId="0" fontId="11" fillId="4" borderId="0" xfId="0" applyFont="1" applyFill="1" applyBorder="1" applyAlignment="1">
      <alignment vertical="top" wrapText="1"/>
    </xf>
    <xf numFmtId="0" fontId="12" fillId="0" borderId="8" xfId="0" applyFont="1" applyBorder="1" applyAlignment="1">
      <alignment vertical="top" wrapText="1"/>
    </xf>
    <xf numFmtId="0" fontId="12" fillId="0" borderId="8" xfId="0" applyFont="1" applyBorder="1" applyAlignment="1">
      <alignment horizontal="left" vertical="top" wrapText="1"/>
    </xf>
    <xf numFmtId="0" fontId="11" fillId="4" borderId="0" xfId="0" applyFont="1" applyFill="1" applyBorder="1" applyAlignment="1">
      <alignment horizontal="center" vertical="center" wrapText="1"/>
    </xf>
    <xf numFmtId="0" fontId="12" fillId="0" borderId="8" xfId="0" applyFont="1" applyBorder="1" applyAlignment="1">
      <alignment horizontal="center" vertical="center" wrapText="1"/>
    </xf>
    <xf numFmtId="0" fontId="2" fillId="0" borderId="0" xfId="0" applyFont="1" applyFill="1" applyAlignment="1" applyProtection="1"/>
    <xf numFmtId="0" fontId="2" fillId="4" borderId="0" xfId="0" applyFont="1" applyFill="1" applyAlignment="1" applyProtection="1"/>
    <xf numFmtId="42" fontId="2" fillId="4" borderId="0" xfId="0" applyNumberFormat="1" applyFont="1" applyFill="1" applyBorder="1" applyAlignment="1" applyProtection="1"/>
    <xf numFmtId="0" fontId="2" fillId="4" borderId="0" xfId="0" applyFont="1" applyFill="1" applyBorder="1" applyAlignment="1" applyProtection="1"/>
    <xf numFmtId="41" fontId="2" fillId="4" borderId="8" xfId="0" quotePrefix="1" applyNumberFormat="1" applyFont="1" applyFill="1" applyBorder="1" applyAlignment="1" applyProtection="1">
      <alignment horizontal="center"/>
    </xf>
    <xf numFmtId="0" fontId="3" fillId="4" borderId="8" xfId="0" applyFont="1" applyFill="1" applyBorder="1" applyAlignment="1" applyProtection="1"/>
    <xf numFmtId="165" fontId="2" fillId="4" borderId="8" xfId="0" applyNumberFormat="1" applyFont="1" applyFill="1" applyBorder="1" applyAlignment="1" applyProtection="1">
      <alignment horizontal="center"/>
    </xf>
    <xf numFmtId="15" fontId="2" fillId="4" borderId="8" xfId="0" applyNumberFormat="1" applyFont="1" applyFill="1" applyBorder="1" applyAlignment="1" applyProtection="1">
      <alignment horizontal="center"/>
    </xf>
    <xf numFmtId="3" fontId="2" fillId="4" borderId="8" xfId="0" applyNumberFormat="1" applyFont="1" applyFill="1" applyBorder="1" applyAlignment="1" applyProtection="1">
      <alignment horizontal="center"/>
    </xf>
    <xf numFmtId="0" fontId="2" fillId="4" borderId="8" xfId="0" applyFont="1" applyFill="1" applyBorder="1" applyAlignment="1" applyProtection="1">
      <alignment horizontal="center"/>
    </xf>
    <xf numFmtId="164" fontId="2" fillId="4" borderId="8" xfId="0" applyNumberFormat="1" applyFont="1" applyFill="1" applyBorder="1" applyAlignment="1" applyProtection="1">
      <alignment horizontal="center"/>
    </xf>
    <xf numFmtId="166" fontId="2" fillId="4" borderId="8" xfId="0" applyNumberFormat="1" applyFont="1" applyFill="1" applyBorder="1" applyAlignment="1" applyProtection="1">
      <alignment horizontal="center"/>
    </xf>
    <xf numFmtId="0" fontId="0" fillId="4" borderId="8" xfId="0" applyFill="1" applyBorder="1" applyAlignment="1" applyProtection="1"/>
    <xf numFmtId="0" fontId="10" fillId="4" borderId="8" xfId="0" applyFont="1" applyFill="1" applyBorder="1" applyAlignment="1" applyProtection="1">
      <alignment horizontal="center"/>
    </xf>
    <xf numFmtId="10" fontId="2" fillId="4" borderId="11" xfId="0" applyNumberFormat="1" applyFont="1" applyFill="1" applyBorder="1" applyAlignment="1" applyProtection="1"/>
    <xf numFmtId="42" fontId="2" fillId="4" borderId="11" xfId="0" applyNumberFormat="1" applyFont="1" applyFill="1" applyBorder="1" applyAlignment="1" applyProtection="1"/>
    <xf numFmtId="167" fontId="2" fillId="4" borderId="11" xfId="0" applyNumberFormat="1" applyFont="1" applyFill="1" applyBorder="1" applyAlignment="1" applyProtection="1"/>
    <xf numFmtId="0" fontId="3" fillId="0" borderId="11" xfId="0" applyFont="1" applyFill="1" applyBorder="1" applyAlignment="1" applyProtection="1"/>
    <xf numFmtId="10" fontId="2" fillId="5" borderId="8" xfId="2" applyNumberFormat="1" applyFont="1" applyFill="1" applyBorder="1" applyAlignment="1" applyProtection="1"/>
    <xf numFmtId="42" fontId="2" fillId="5" borderId="3" xfId="0" applyNumberFormat="1" applyFont="1" applyFill="1" applyBorder="1" applyAlignment="1" applyProtection="1">
      <alignment wrapText="1"/>
    </xf>
    <xf numFmtId="167" fontId="2" fillId="5" borderId="8" xfId="0" applyNumberFormat="1" applyFont="1" applyFill="1" applyBorder="1" applyAlignment="1" applyProtection="1"/>
    <xf numFmtId="0" fontId="3" fillId="0" borderId="8" xfId="0" applyFont="1" applyFill="1" applyBorder="1" applyAlignment="1" applyProtection="1"/>
    <xf numFmtId="167" fontId="3" fillId="5" borderId="8" xfId="0" applyNumberFormat="1" applyFont="1" applyFill="1" applyBorder="1" applyAlignment="1" applyProtection="1">
      <alignment horizontal="right"/>
    </xf>
    <xf numFmtId="10" fontId="2" fillId="4" borderId="8" xfId="0" applyNumberFormat="1" applyFont="1" applyFill="1" applyBorder="1" applyAlignment="1" applyProtection="1">
      <alignment horizontal="center"/>
    </xf>
    <xf numFmtId="0" fontId="10" fillId="0" borderId="8" xfId="0" applyFont="1" applyFill="1" applyBorder="1" applyAlignment="1" applyProtection="1"/>
    <xf numFmtId="10" fontId="2" fillId="4" borderId="0" xfId="0" applyNumberFormat="1" applyFont="1" applyFill="1" applyAlignment="1" applyProtection="1"/>
    <xf numFmtId="0" fontId="3" fillId="4" borderId="11" xfId="0" applyFont="1" applyFill="1" applyBorder="1" applyAlignment="1" applyProtection="1"/>
    <xf numFmtId="0" fontId="10" fillId="4" borderId="8" xfId="0" applyFont="1" applyFill="1" applyBorder="1" applyAlignment="1" applyProtection="1"/>
    <xf numFmtId="167" fontId="0" fillId="5" borderId="8" xfId="0" applyNumberFormat="1" applyFill="1" applyBorder="1" applyAlignment="1" applyProtection="1">
      <alignment horizontal="right"/>
    </xf>
    <xf numFmtId="168" fontId="2" fillId="4" borderId="0" xfId="0" applyNumberFormat="1" applyFont="1" applyFill="1" applyBorder="1" applyAlignment="1" applyProtection="1"/>
    <xf numFmtId="167" fontId="2" fillId="4" borderId="0" xfId="0" applyNumberFormat="1" applyFont="1" applyFill="1" applyBorder="1" applyAlignment="1" applyProtection="1"/>
    <xf numFmtId="169" fontId="2" fillId="4" borderId="0" xfId="0" applyNumberFormat="1" applyFont="1" applyFill="1" applyAlignment="1" applyProtection="1"/>
    <xf numFmtId="42" fontId="2" fillId="5" borderId="8" xfId="0" applyNumberFormat="1" applyFont="1" applyFill="1" applyBorder="1" applyAlignment="1" applyProtection="1"/>
    <xf numFmtId="10" fontId="3" fillId="5" borderId="8" xfId="2" applyNumberFormat="1" applyFont="1" applyFill="1" applyBorder="1" applyAlignment="1" applyProtection="1"/>
    <xf numFmtId="167" fontId="3" fillId="5" borderId="8" xfId="0" applyNumberFormat="1" applyFont="1" applyFill="1" applyBorder="1" applyAlignment="1" applyProtection="1"/>
    <xf numFmtId="170" fontId="2" fillId="5" borderId="8" xfId="0" applyNumberFormat="1" applyFont="1" applyFill="1" applyBorder="1" applyAlignment="1" applyProtection="1"/>
    <xf numFmtId="168" fontId="2" fillId="4" borderId="11" xfId="0" applyNumberFormat="1" applyFont="1" applyFill="1" applyBorder="1" applyAlignment="1" applyProtection="1"/>
    <xf numFmtId="42" fontId="3" fillId="5" borderId="8" xfId="0" applyNumberFormat="1" applyFont="1" applyFill="1" applyBorder="1" applyAlignment="1" applyProtection="1">
      <alignment horizontal="right"/>
    </xf>
    <xf numFmtId="168" fontId="2" fillId="5" borderId="8" xfId="2" applyNumberFormat="1" applyFont="1" applyFill="1" applyBorder="1" applyAlignment="1" applyProtection="1"/>
    <xf numFmtId="0" fontId="0" fillId="4" borderId="0" xfId="0" applyFill="1" applyBorder="1" applyProtection="1"/>
    <xf numFmtId="167" fontId="3" fillId="4" borderId="7" xfId="0" applyNumberFormat="1" applyFont="1" applyFill="1" applyBorder="1" applyAlignment="1" applyProtection="1">
      <alignment horizontal="right"/>
    </xf>
    <xf numFmtId="10" fontId="3" fillId="5" borderId="8" xfId="0" applyNumberFormat="1" applyFont="1" applyFill="1" applyBorder="1" applyAlignment="1" applyProtection="1">
      <alignment horizontal="right"/>
    </xf>
    <xf numFmtId="42" fontId="2" fillId="5" borderId="3" xfId="0" applyNumberFormat="1" applyFont="1" applyFill="1" applyBorder="1" applyAlignment="1" applyProtection="1">
      <alignment horizontal="right" wrapText="1"/>
    </xf>
    <xf numFmtId="10" fontId="2" fillId="5" borderId="8" xfId="0" applyNumberFormat="1" applyFont="1" applyFill="1" applyBorder="1" applyAlignment="1" applyProtection="1"/>
    <xf numFmtId="42" fontId="3" fillId="5" borderId="8" xfId="0" applyNumberFormat="1" applyFont="1" applyFill="1" applyBorder="1" applyAlignment="1" applyProtection="1">
      <protection locked="0"/>
    </xf>
    <xf numFmtId="42" fontId="2" fillId="5" borderId="3" xfId="0" applyNumberFormat="1" applyFont="1" applyFill="1" applyBorder="1" applyAlignment="1" applyProtection="1">
      <alignment wrapText="1"/>
      <protection locked="0"/>
    </xf>
    <xf numFmtId="171" fontId="2" fillId="5" borderId="8" xfId="1" applyFont="1" applyFill="1" applyBorder="1" applyAlignment="1" applyProtection="1">
      <protection locked="0"/>
    </xf>
    <xf numFmtId="167" fontId="2" fillId="5" borderId="8" xfId="0" applyNumberFormat="1" applyFont="1" applyFill="1" applyBorder="1" applyAlignment="1" applyProtection="1">
      <protection locked="0"/>
    </xf>
    <xf numFmtId="171" fontId="2" fillId="4" borderId="0" xfId="1" applyFont="1" applyFill="1" applyAlignment="1" applyProtection="1"/>
    <xf numFmtId="10" fontId="2" fillId="4" borderId="0" xfId="2" applyNumberFormat="1" applyFont="1" applyFill="1" applyAlignment="1" applyProtection="1"/>
    <xf numFmtId="172" fontId="2" fillId="4" borderId="0" xfId="0" applyNumberFormat="1" applyFont="1" applyFill="1" applyAlignment="1" applyProtection="1"/>
    <xf numFmtId="10" fontId="2" fillId="4" borderId="11" xfId="0" applyNumberFormat="1" applyFont="1" applyFill="1" applyBorder="1" applyAlignment="1" applyProtection="1">
      <alignment horizontal="right"/>
    </xf>
    <xf numFmtId="10" fontId="3" fillId="5" borderId="8" xfId="2" applyNumberFormat="1" applyFont="1" applyFill="1" applyBorder="1" applyAlignment="1" applyProtection="1">
      <alignment horizontal="right"/>
      <protection locked="0"/>
    </xf>
    <xf numFmtId="10" fontId="3" fillId="5" borderId="8" xfId="0" applyNumberFormat="1" applyFont="1" applyFill="1" applyBorder="1" applyAlignment="1" applyProtection="1">
      <alignment horizontal="right"/>
      <protection locked="0"/>
    </xf>
    <xf numFmtId="171" fontId="3" fillId="5" borderId="8" xfId="0" applyNumberFormat="1" applyFont="1" applyFill="1" applyBorder="1" applyAlignment="1" applyProtection="1">
      <alignment horizontal="right"/>
      <protection locked="0"/>
    </xf>
    <xf numFmtId="10" fontId="3" fillId="5" borderId="8" xfId="2" applyNumberFormat="1" applyFont="1" applyFill="1" applyBorder="1" applyAlignment="1" applyProtection="1">
      <protection locked="0"/>
    </xf>
    <xf numFmtId="173" fontId="3" fillId="5" borderId="8" xfId="0" applyNumberFormat="1" applyFont="1" applyFill="1" applyBorder="1" applyAlignment="1" applyProtection="1">
      <protection locked="0"/>
    </xf>
    <xf numFmtId="172" fontId="3" fillId="5" borderId="8" xfId="1" applyNumberFormat="1" applyFont="1" applyFill="1" applyBorder="1" applyAlignment="1" applyProtection="1">
      <protection locked="0"/>
    </xf>
    <xf numFmtId="171" fontId="3" fillId="5" borderId="8" xfId="1" applyNumberFormat="1" applyFont="1" applyFill="1" applyBorder="1" applyAlignment="1" applyProtection="1">
      <alignment horizontal="right"/>
      <protection locked="0"/>
    </xf>
    <xf numFmtId="170" fontId="3" fillId="5" borderId="8" xfId="0" applyNumberFormat="1" applyFont="1" applyFill="1" applyBorder="1" applyAlignment="1" applyProtection="1">
      <protection locked="0"/>
    </xf>
    <xf numFmtId="0" fontId="3" fillId="0" borderId="9" xfId="0" applyFont="1" applyFill="1" applyBorder="1" applyAlignment="1" applyProtection="1">
      <alignment horizontal="center"/>
    </xf>
    <xf numFmtId="0" fontId="2" fillId="0" borderId="9" xfId="0" applyFont="1" applyFill="1" applyBorder="1" applyAlignment="1" applyProtection="1">
      <alignment horizontal="center" wrapText="1"/>
    </xf>
    <xf numFmtId="0" fontId="2" fillId="0" borderId="9" xfId="0" applyFont="1" applyFill="1" applyBorder="1" applyAlignment="1" applyProtection="1">
      <alignment horizontal="center"/>
    </xf>
    <xf numFmtId="0" fontId="2" fillId="4" borderId="5" xfId="0" applyFont="1" applyFill="1" applyBorder="1" applyAlignment="1" applyProtection="1">
      <alignment horizontal="center"/>
    </xf>
    <xf numFmtId="0" fontId="2" fillId="0" borderId="8" xfId="0" applyFont="1" applyFill="1" applyBorder="1" applyAlignment="1" applyProtection="1">
      <alignment horizontal="center"/>
    </xf>
    <xf numFmtId="44" fontId="2" fillId="4" borderId="0" xfId="0" applyNumberFormat="1" applyFont="1" applyFill="1" applyAlignment="1" applyProtection="1"/>
    <xf numFmtId="10" fontId="3" fillId="6" borderId="8" xfId="5" applyNumberFormat="1" applyFont="1" applyFill="1" applyBorder="1" applyAlignment="1" applyProtection="1"/>
    <xf numFmtId="42" fontId="3" fillId="6" borderId="3" xfId="0" applyNumberFormat="1" applyFont="1" applyFill="1" applyBorder="1" applyAlignment="1" applyProtection="1">
      <alignment wrapText="1"/>
      <protection locked="0"/>
    </xf>
    <xf numFmtId="167" fontId="3" fillId="6" borderId="8" xfId="0" applyNumberFormat="1" applyFont="1" applyFill="1" applyBorder="1" applyAlignment="1" applyProtection="1">
      <protection locked="0"/>
    </xf>
    <xf numFmtId="167" fontId="3" fillId="6" borderId="8" xfId="0" applyNumberFormat="1" applyFont="1" applyFill="1" applyBorder="1" applyAlignment="1" applyProtection="1">
      <alignment horizontal="right"/>
      <protection locked="0"/>
    </xf>
    <xf numFmtId="0" fontId="3" fillId="4" borderId="8" xfId="0" applyFont="1" applyFill="1" applyBorder="1" applyAlignment="1" applyProtection="1">
      <alignment horizontal="center"/>
    </xf>
    <xf numFmtId="0" fontId="3" fillId="4" borderId="5" xfId="0" applyFont="1" applyFill="1" applyBorder="1" applyAlignment="1" applyProtection="1">
      <alignment horizontal="center"/>
    </xf>
    <xf numFmtId="42" fontId="3" fillId="4" borderId="0" xfId="0" applyNumberFormat="1" applyFont="1" applyFill="1" applyAlignment="1" applyProtection="1"/>
    <xf numFmtId="167" fontId="3" fillId="4" borderId="0" xfId="0" applyNumberFormat="1" applyFont="1" applyFill="1" applyAlignment="1" applyProtection="1"/>
    <xf numFmtId="42" fontId="3" fillId="7" borderId="3" xfId="0" applyNumberFormat="1" applyFont="1" applyFill="1" applyBorder="1" applyAlignment="1" applyProtection="1">
      <alignment wrapText="1"/>
      <protection locked="0"/>
    </xf>
    <xf numFmtId="0" fontId="3" fillId="4" borderId="8" xfId="0" applyFont="1" applyFill="1" applyBorder="1" applyAlignment="1" applyProtection="1">
      <alignment vertical="top" wrapText="1"/>
    </xf>
    <xf numFmtId="171" fontId="3" fillId="4" borderId="0" xfId="1" applyFont="1" applyFill="1" applyAlignment="1" applyProtection="1"/>
    <xf numFmtId="42" fontId="3" fillId="4" borderId="3" xfId="0" applyNumberFormat="1" applyFont="1" applyFill="1" applyBorder="1" applyAlignment="1" applyProtection="1">
      <alignment horizontal="right" wrapText="1"/>
    </xf>
    <xf numFmtId="42" fontId="3" fillId="7" borderId="3" xfId="0" applyNumberFormat="1" applyFont="1" applyFill="1" applyBorder="1" applyAlignment="1" applyProtection="1">
      <alignment wrapText="1"/>
    </xf>
    <xf numFmtId="171" fontId="3" fillId="4" borderId="0" xfId="1" applyFont="1" applyFill="1" applyBorder="1" applyAlignment="1" applyProtection="1"/>
    <xf numFmtId="0" fontId="15" fillId="4" borderId="0" xfId="0" applyFont="1" applyFill="1" applyAlignment="1" applyProtection="1"/>
    <xf numFmtId="0" fontId="4" fillId="4" borderId="0" xfId="0" applyFont="1" applyFill="1" applyAlignment="1" applyProtection="1">
      <alignment horizontal="left"/>
    </xf>
    <xf numFmtId="168" fontId="3" fillId="4" borderId="8" xfId="0" applyNumberFormat="1" applyFont="1" applyFill="1" applyBorder="1" applyAlignment="1" applyProtection="1">
      <alignment wrapText="1"/>
      <protection locked="0"/>
    </xf>
    <xf numFmtId="0" fontId="3" fillId="4" borderId="8" xfId="0" applyFont="1" applyFill="1" applyBorder="1" applyAlignment="1" applyProtection="1">
      <alignment wrapText="1"/>
    </xf>
    <xf numFmtId="0" fontId="3" fillId="4" borderId="8" xfId="0" applyNumberFormat="1" applyFont="1" applyFill="1" applyBorder="1" applyAlignment="1" applyProtection="1">
      <alignment horizontal="right" wrapText="1"/>
      <protection locked="0"/>
    </xf>
    <xf numFmtId="168" fontId="2" fillId="4" borderId="8" xfId="0" applyNumberFormat="1" applyFont="1" applyFill="1" applyBorder="1" applyAlignment="1" applyProtection="1">
      <alignment horizontal="right" wrapText="1"/>
    </xf>
    <xf numFmtId="168" fontId="3" fillId="4" borderId="8" xfId="0" applyNumberFormat="1" applyFont="1" applyFill="1" applyBorder="1" applyAlignment="1" applyProtection="1">
      <alignment horizontal="right" wrapText="1"/>
    </xf>
    <xf numFmtId="168" fontId="3" fillId="7" borderId="8" xfId="0" applyNumberFormat="1" applyFont="1" applyFill="1" applyBorder="1" applyAlignment="1" applyProtection="1">
      <alignment wrapText="1"/>
      <protection locked="0"/>
    </xf>
    <xf numFmtId="168" fontId="3" fillId="7" borderId="8" xfId="0" applyNumberFormat="1" applyFont="1" applyFill="1" applyBorder="1" applyAlignment="1" applyProtection="1">
      <alignment horizontal="right" wrapText="1"/>
      <protection locked="0"/>
    </xf>
    <xf numFmtId="10" fontId="3" fillId="7" borderId="8" xfId="0" applyNumberFormat="1" applyFont="1" applyFill="1" applyBorder="1" applyAlignment="1" applyProtection="1">
      <alignment wrapText="1"/>
      <protection locked="0"/>
    </xf>
    <xf numFmtId="0" fontId="0" fillId="0" borderId="0" xfId="0" applyFill="1" applyAlignment="1" applyProtection="1"/>
    <xf numFmtId="174" fontId="3" fillId="0" borderId="8" xfId="2" applyNumberFormat="1" applyFont="1" applyFill="1" applyBorder="1" applyAlignment="1" applyProtection="1">
      <alignment wrapText="1"/>
      <protection locked="0"/>
    </xf>
    <xf numFmtId="175" fontId="2" fillId="4" borderId="8" xfId="1" applyNumberFormat="1" applyFont="1" applyFill="1" applyBorder="1" applyAlignment="1" applyProtection="1">
      <alignment wrapText="1"/>
    </xf>
    <xf numFmtId="168" fontId="2" fillId="4" borderId="8" xfId="0" applyNumberFormat="1" applyFont="1" applyFill="1" applyBorder="1" applyAlignment="1" applyProtection="1">
      <alignment wrapText="1"/>
    </xf>
    <xf numFmtId="168" fontId="2" fillId="0" borderId="8" xfId="0" applyNumberFormat="1" applyFont="1" applyFill="1" applyBorder="1" applyAlignment="1" applyProtection="1">
      <alignment wrapText="1"/>
      <protection locked="0"/>
    </xf>
    <xf numFmtId="42" fontId="2" fillId="4" borderId="8" xfId="0" applyNumberFormat="1" applyFont="1" applyFill="1" applyBorder="1" applyAlignment="1" applyProtection="1">
      <alignment wrapText="1"/>
    </xf>
    <xf numFmtId="3" fontId="0" fillId="4" borderId="8" xfId="0" applyNumberFormat="1" applyFill="1" applyBorder="1" applyAlignment="1" applyProtection="1">
      <alignment wrapText="1"/>
      <protection locked="0"/>
    </xf>
    <xf numFmtId="9" fontId="2" fillId="4" borderId="0" xfId="2" applyFont="1" applyFill="1" applyAlignment="1" applyProtection="1"/>
    <xf numFmtId="42" fontId="2" fillId="4" borderId="8" xfId="0" applyNumberFormat="1" applyFont="1" applyFill="1" applyBorder="1" applyAlignment="1" applyProtection="1">
      <alignment wrapText="1"/>
      <protection locked="0"/>
    </xf>
    <xf numFmtId="42" fontId="0" fillId="4" borderId="8" xfId="0" applyNumberFormat="1" applyFill="1" applyBorder="1" applyAlignment="1" applyProtection="1">
      <alignment horizontal="right" wrapText="1"/>
    </xf>
    <xf numFmtId="42" fontId="3" fillId="4" borderId="8" xfId="0" applyNumberFormat="1" applyFont="1" applyFill="1" applyBorder="1" applyAlignment="1" applyProtection="1">
      <alignment wrapText="1"/>
      <protection locked="0"/>
    </xf>
    <xf numFmtId="172" fontId="2" fillId="4" borderId="8" xfId="1" applyNumberFormat="1" applyFont="1" applyFill="1" applyBorder="1" applyAlignment="1" applyProtection="1">
      <alignment horizontal="right" wrapText="1"/>
      <protection locked="0"/>
    </xf>
    <xf numFmtId="42" fontId="3" fillId="4" borderId="8" xfId="0" applyNumberFormat="1" applyFont="1" applyFill="1" applyBorder="1" applyAlignment="1" applyProtection="1">
      <alignment horizontal="right" wrapText="1"/>
    </xf>
    <xf numFmtId="0" fontId="10" fillId="4" borderId="0" xfId="0" applyFont="1" applyFill="1" applyBorder="1" applyAlignment="1" applyProtection="1"/>
    <xf numFmtId="168" fontId="2" fillId="4" borderId="8" xfId="0" applyNumberFormat="1" applyFont="1" applyFill="1" applyBorder="1" applyAlignment="1" applyProtection="1"/>
    <xf numFmtId="42" fontId="2" fillId="4" borderId="8" xfId="0" applyNumberFormat="1" applyFont="1" applyFill="1" applyBorder="1" applyAlignment="1" applyProtection="1"/>
    <xf numFmtId="168" fontId="2" fillId="4" borderId="8" xfId="0" applyNumberFormat="1" applyFont="1" applyFill="1" applyBorder="1" applyAlignment="1" applyProtection="1">
      <protection locked="0"/>
    </xf>
    <xf numFmtId="0" fontId="2" fillId="4" borderId="8" xfId="0" applyFont="1" applyFill="1" applyBorder="1" applyAlignment="1" applyProtection="1">
      <alignment horizontal="right"/>
    </xf>
    <xf numFmtId="42" fontId="2" fillId="4" borderId="8" xfId="0" applyNumberFormat="1" applyFont="1" applyFill="1" applyBorder="1" applyAlignment="1" applyProtection="1">
      <protection locked="0"/>
    </xf>
    <xf numFmtId="0" fontId="2" fillId="4" borderId="8" xfId="0" applyFont="1" applyFill="1" applyBorder="1" applyAlignment="1" applyProtection="1"/>
    <xf numFmtId="0" fontId="2" fillId="0" borderId="8" xfId="0" applyFont="1" applyFill="1" applyBorder="1" applyAlignment="1" applyProtection="1"/>
    <xf numFmtId="0" fontId="0" fillId="4" borderId="3" xfId="0" applyFill="1" applyBorder="1" applyAlignment="1" applyProtection="1"/>
    <xf numFmtId="0" fontId="3" fillId="4" borderId="4" xfId="0" applyFont="1" applyFill="1" applyBorder="1" applyAlignment="1" applyProtection="1"/>
    <xf numFmtId="0" fontId="3" fillId="4" borderId="5" xfId="0" applyFont="1" applyFill="1" applyBorder="1" applyAlignment="1" applyProtection="1"/>
    <xf numFmtId="0" fontId="0" fillId="0" borderId="8" xfId="0" applyFill="1" applyBorder="1" applyAlignment="1" applyProtection="1"/>
    <xf numFmtId="42" fontId="3" fillId="0" borderId="8" xfId="0" applyNumberFormat="1" applyFont="1" applyFill="1" applyBorder="1" applyAlignment="1" applyProtection="1">
      <alignment horizontal="right"/>
    </xf>
    <xf numFmtId="42" fontId="2" fillId="4" borderId="0" xfId="0" applyNumberFormat="1" applyFont="1" applyFill="1" applyAlignment="1" applyProtection="1"/>
    <xf numFmtId="42" fontId="3" fillId="0" borderId="8" xfId="0" applyNumberFormat="1" applyFont="1" applyFill="1" applyBorder="1" applyAlignment="1" applyProtection="1">
      <protection locked="0"/>
    </xf>
    <xf numFmtId="42" fontId="3" fillId="0" borderId="8" xfId="0" applyNumberFormat="1" applyFont="1" applyFill="1" applyBorder="1" applyAlignment="1" applyProtection="1"/>
    <xf numFmtId="0" fontId="2" fillId="4" borderId="0" xfId="0" applyFont="1" applyFill="1" applyBorder="1" applyAlignment="1" applyProtection="1">
      <alignment wrapText="1"/>
    </xf>
    <xf numFmtId="0" fontId="3" fillId="4" borderId="8" xfId="0" applyFont="1" applyFill="1" applyBorder="1" applyAlignment="1" applyProtection="1">
      <alignment vertical="center"/>
    </xf>
    <xf numFmtId="0" fontId="16" fillId="4" borderId="0" xfId="0" applyFont="1" applyFill="1" applyAlignment="1" applyProtection="1">
      <alignment vertical="top"/>
    </xf>
    <xf numFmtId="42" fontId="2" fillId="0" borderId="8" xfId="0" applyNumberFormat="1" applyFont="1" applyFill="1" applyBorder="1" applyAlignment="1" applyProtection="1"/>
    <xf numFmtId="10" fontId="2" fillId="0" borderId="8" xfId="0" applyNumberFormat="1" applyFont="1" applyFill="1" applyBorder="1" applyAlignment="1" applyProtection="1">
      <protection locked="0"/>
    </xf>
    <xf numFmtId="14" fontId="3" fillId="0" borderId="8" xfId="0" applyNumberFormat="1" applyFont="1" applyFill="1" applyBorder="1" applyAlignment="1" applyProtection="1">
      <alignment horizontal="right"/>
    </xf>
    <xf numFmtId="42" fontId="2" fillId="0" borderId="8" xfId="0" applyNumberFormat="1" applyFont="1" applyFill="1" applyBorder="1" applyAlignment="1" applyProtection="1">
      <protection locked="0"/>
    </xf>
    <xf numFmtId="0" fontId="3" fillId="0" borderId="8" xfId="0" applyFont="1" applyFill="1" applyBorder="1" applyAlignment="1" applyProtection="1">
      <alignment horizontal="center" wrapText="1"/>
    </xf>
    <xf numFmtId="0" fontId="3" fillId="0" borderId="8" xfId="0" applyFont="1" applyFill="1" applyBorder="1" applyAlignment="1" applyProtection="1">
      <alignment horizontal="center"/>
    </xf>
    <xf numFmtId="0" fontId="3" fillId="4" borderId="9" xfId="0" applyFont="1" applyFill="1" applyBorder="1" applyAlignment="1" applyProtection="1">
      <alignment horizontal="center"/>
    </xf>
    <xf numFmtId="0" fontId="2" fillId="4" borderId="12" xfId="0" applyFont="1" applyFill="1" applyBorder="1" applyAlignment="1" applyProtection="1">
      <alignment horizontal="center"/>
    </xf>
    <xf numFmtId="0" fontId="2" fillId="4" borderId="13" xfId="0" applyFont="1" applyFill="1" applyBorder="1" applyAlignment="1" applyProtection="1">
      <alignment horizontal="center"/>
    </xf>
    <xf numFmtId="0" fontId="2" fillId="4" borderId="10" xfId="0" applyFont="1" applyFill="1" applyBorder="1" applyAlignment="1" applyProtection="1">
      <alignment horizontal="center"/>
    </xf>
    <xf numFmtId="0" fontId="2" fillId="4" borderId="8" xfId="0" applyFont="1" applyFill="1" applyBorder="1" applyAlignment="1" applyProtection="1">
      <alignment wrapText="1"/>
    </xf>
    <xf numFmtId="0" fontId="15" fillId="0" borderId="0" xfId="0" applyFont="1" applyAlignment="1" applyProtection="1">
      <alignment horizontal="center"/>
    </xf>
    <xf numFmtId="0" fontId="15" fillId="4" borderId="0" xfId="0" applyFont="1" applyFill="1" applyAlignment="1" applyProtection="1">
      <alignment horizontal="center"/>
    </xf>
    <xf numFmtId="0" fontId="18" fillId="4" borderId="0" xfId="0" applyFont="1" applyFill="1" applyAlignment="1" applyProtection="1">
      <alignment horizontal="center"/>
    </xf>
    <xf numFmtId="0" fontId="0" fillId="0" borderId="0" xfId="0" applyProtection="1"/>
    <xf numFmtId="0" fontId="0" fillId="4" borderId="0" xfId="0" applyFill="1" applyProtection="1"/>
    <xf numFmtId="0" fontId="6" fillId="4" borderId="5" xfId="3" applyFont="1" applyFill="1" applyBorder="1" applyAlignment="1" applyProtection="1">
      <alignment horizontal="left" vertical="top"/>
    </xf>
    <xf numFmtId="0" fontId="6" fillId="4" borderId="4" xfId="3" applyFont="1" applyFill="1" applyBorder="1" applyAlignment="1" applyProtection="1">
      <alignment horizontal="left" vertical="top"/>
    </xf>
    <xf numFmtId="0" fontId="6" fillId="4" borderId="3" xfId="3" applyFont="1" applyFill="1" applyBorder="1" applyAlignment="1" applyProtection="1">
      <alignment horizontal="left" vertical="top"/>
    </xf>
    <xf numFmtId="0" fontId="4" fillId="4" borderId="0" xfId="0" applyFont="1" applyFill="1" applyAlignment="1" applyProtection="1">
      <alignment vertical="top"/>
    </xf>
    <xf numFmtId="0" fontId="0" fillId="4" borderId="0" xfId="0" applyFill="1" applyAlignment="1" applyProtection="1">
      <alignment vertical="top"/>
    </xf>
    <xf numFmtId="0" fontId="3" fillId="4" borderId="0" xfId="0" applyNumberFormat="1" applyFont="1" applyFill="1" applyAlignment="1" applyProtection="1">
      <alignment vertical="top"/>
    </xf>
    <xf numFmtId="0" fontId="8" fillId="4" borderId="5" xfId="3" applyFont="1" applyFill="1" applyBorder="1" applyAlignment="1">
      <alignment horizontal="left" vertical="top" wrapText="1"/>
    </xf>
    <xf numFmtId="0" fontId="8" fillId="4" borderId="4" xfId="3" applyFont="1" applyFill="1" applyBorder="1" applyAlignment="1">
      <alignment horizontal="left" vertical="top" wrapText="1"/>
    </xf>
    <xf numFmtId="0" fontId="8" fillId="4" borderId="7" xfId="3" applyFont="1" applyFill="1" applyBorder="1" applyAlignment="1">
      <alignment horizontal="left" vertical="top" wrapText="1"/>
    </xf>
    <xf numFmtId="0" fontId="8" fillId="4" borderId="0" xfId="3" applyFont="1" applyFill="1" applyBorder="1" applyAlignment="1">
      <alignment horizontal="left" vertical="top" wrapText="1"/>
    </xf>
    <xf numFmtId="0" fontId="6" fillId="4" borderId="5" xfId="3" applyFont="1" applyFill="1" applyBorder="1" applyAlignment="1" applyProtection="1">
      <alignment horizontal="left" vertical="top" wrapText="1"/>
    </xf>
    <xf numFmtId="0" fontId="6" fillId="4" borderId="4" xfId="3" applyFont="1" applyFill="1" applyBorder="1" applyAlignment="1" applyProtection="1">
      <alignment horizontal="left" vertical="top" wrapText="1"/>
    </xf>
    <xf numFmtId="0" fontId="6" fillId="4" borderId="5" xfId="0" applyFont="1" applyFill="1" applyBorder="1" applyAlignment="1" applyProtection="1">
      <alignment horizontal="left" wrapText="1"/>
    </xf>
    <xf numFmtId="0" fontId="6" fillId="4" borderId="4" xfId="0" applyFont="1" applyFill="1" applyBorder="1" applyAlignment="1" applyProtection="1">
      <alignment horizontal="left" wrapText="1"/>
    </xf>
    <xf numFmtId="0" fontId="3" fillId="0" borderId="5" xfId="0" applyFont="1" applyBorder="1" applyAlignment="1" applyProtection="1">
      <alignment horizontal="left" vertical="top" wrapText="1"/>
    </xf>
    <xf numFmtId="0" fontId="3" fillId="0" borderId="4"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3" xfId="0" applyFont="1" applyBorder="1" applyAlignment="1" applyProtection="1">
      <alignment horizontal="left" vertical="top" wrapText="1"/>
    </xf>
    <xf numFmtId="0" fontId="12" fillId="0" borderId="8" xfId="0" applyFont="1" applyBorder="1" applyAlignment="1">
      <alignment horizontal="left" vertical="top" wrapText="1"/>
    </xf>
    <xf numFmtId="0" fontId="10" fillId="4" borderId="5" xfId="4" applyFont="1" applyFill="1" applyBorder="1" applyAlignment="1" applyProtection="1">
      <alignment horizontal="left" vertical="top"/>
    </xf>
    <xf numFmtId="0" fontId="3" fillId="4" borderId="4" xfId="0" applyFont="1" applyFill="1" applyBorder="1" applyAlignment="1" applyProtection="1">
      <alignment horizontal="left" vertical="top"/>
    </xf>
    <xf numFmtId="0" fontId="3" fillId="4" borderId="3" xfId="0" applyFont="1" applyFill="1" applyBorder="1" applyAlignment="1" applyProtection="1">
      <alignment horizontal="left" vertical="top"/>
    </xf>
    <xf numFmtId="0" fontId="10" fillId="4" borderId="5" xfId="4" applyFont="1" applyFill="1" applyBorder="1" applyAlignment="1" applyProtection="1">
      <alignment horizontal="center" vertical="top"/>
    </xf>
    <xf numFmtId="0" fontId="10" fillId="4" borderId="3" xfId="4" applyFont="1" applyFill="1" applyBorder="1" applyAlignment="1" applyProtection="1">
      <alignment horizontal="center" vertical="top"/>
    </xf>
    <xf numFmtId="0" fontId="3" fillId="4" borderId="5" xfId="0" applyFont="1" applyFill="1" applyBorder="1" applyAlignment="1" applyProtection="1"/>
    <xf numFmtId="0" fontId="3" fillId="4" borderId="4" xfId="0" applyFont="1" applyFill="1" applyBorder="1" applyAlignment="1" applyProtection="1"/>
    <xf numFmtId="0" fontId="0" fillId="4" borderId="3" xfId="0" applyFill="1" applyBorder="1" applyAlignment="1" applyProtection="1"/>
    <xf numFmtId="0" fontId="3" fillId="4" borderId="13" xfId="0" applyFont="1" applyFill="1" applyBorder="1" applyAlignment="1" applyProtection="1"/>
    <xf numFmtId="0" fontId="3" fillId="4" borderId="10" xfId="0" applyFont="1" applyFill="1" applyBorder="1" applyAlignment="1" applyProtection="1"/>
    <xf numFmtId="0" fontId="0" fillId="4" borderId="12" xfId="0" applyFill="1" applyBorder="1" applyAlignment="1" applyProtection="1"/>
    <xf numFmtId="0" fontId="2" fillId="4" borderId="5" xfId="0" applyFont="1" applyFill="1" applyBorder="1" applyAlignment="1" applyProtection="1">
      <alignment horizontal="center"/>
    </xf>
    <xf numFmtId="0" fontId="2" fillId="4" borderId="4" xfId="0" applyFont="1" applyFill="1" applyBorder="1" applyAlignment="1" applyProtection="1">
      <alignment horizontal="center"/>
    </xf>
    <xf numFmtId="0" fontId="2" fillId="4" borderId="3" xfId="0" applyFont="1" applyFill="1" applyBorder="1" applyAlignment="1" applyProtection="1">
      <alignment horizontal="center"/>
    </xf>
    <xf numFmtId="0" fontId="12" fillId="0" borderId="8" xfId="0" applyFont="1" applyBorder="1" applyAlignment="1">
      <alignment horizontal="center" vertical="center" wrapText="1"/>
    </xf>
    <xf numFmtId="0" fontId="3" fillId="0" borderId="8" xfId="0" applyFont="1" applyFill="1" applyBorder="1" applyAlignment="1" applyProtection="1">
      <alignment horizontal="center"/>
    </xf>
    <xf numFmtId="0" fontId="3" fillId="4" borderId="6" xfId="0" applyFont="1" applyFill="1" applyBorder="1" applyAlignment="1" applyProtection="1"/>
    <xf numFmtId="0" fontId="0" fillId="4" borderId="2" xfId="0" applyFill="1" applyBorder="1" applyAlignment="1" applyProtection="1"/>
    <xf numFmtId="0" fontId="0" fillId="4" borderId="14" xfId="0" applyFill="1" applyBorder="1" applyAlignment="1" applyProtection="1"/>
    <xf numFmtId="0" fontId="3" fillId="4" borderId="10" xfId="0" applyFont="1" applyFill="1" applyBorder="1" applyAlignment="1" applyProtection="1">
      <alignment horizontal="center"/>
    </xf>
    <xf numFmtId="0" fontId="3" fillId="4" borderId="12" xfId="0" applyFont="1" applyFill="1" applyBorder="1" applyAlignment="1" applyProtection="1">
      <alignment horizontal="center"/>
    </xf>
    <xf numFmtId="164" fontId="15" fillId="4" borderId="8" xfId="6" applyNumberFormat="1" applyFont="1" applyFill="1" applyBorder="1" applyAlignment="1" applyProtection="1">
      <alignment wrapText="1"/>
    </xf>
    <xf numFmtId="0" fontId="3" fillId="4" borderId="8" xfId="0" applyFont="1" applyFill="1" applyBorder="1" applyAlignment="1" applyProtection="1"/>
    <xf numFmtId="0" fontId="2" fillId="4" borderId="6" xfId="0" applyFont="1" applyFill="1" applyBorder="1" applyAlignment="1" applyProtection="1">
      <alignment horizontal="center"/>
    </xf>
    <xf numFmtId="0" fontId="2" fillId="4" borderId="2" xfId="0" applyFont="1" applyFill="1" applyBorder="1" applyAlignment="1" applyProtection="1">
      <alignment horizontal="center"/>
    </xf>
    <xf numFmtId="0" fontId="2" fillId="4" borderId="8" xfId="0" applyFont="1" applyFill="1" applyBorder="1" applyAlignment="1" applyProtection="1">
      <alignment horizontal="center"/>
    </xf>
    <xf numFmtId="0" fontId="3" fillId="4" borderId="8" xfId="0" applyFont="1" applyFill="1" applyBorder="1" applyAlignment="1" applyProtection="1">
      <alignment wrapText="1"/>
    </xf>
    <xf numFmtId="176" fontId="2" fillId="4" borderId="8" xfId="0" applyNumberFormat="1" applyFont="1" applyFill="1" applyBorder="1" applyAlignment="1" applyProtection="1">
      <alignment horizontal="left" wrapText="1"/>
      <protection locked="0"/>
    </xf>
    <xf numFmtId="176" fontId="0" fillId="4" borderId="8" xfId="0" applyNumberFormat="1" applyFill="1" applyBorder="1" applyAlignment="1" applyProtection="1">
      <alignment horizontal="left"/>
      <protection locked="0"/>
    </xf>
    <xf numFmtId="0" fontId="0" fillId="4" borderId="8" xfId="0" applyFill="1" applyBorder="1" applyAlignment="1" applyProtection="1">
      <alignment horizontal="left"/>
      <protection locked="0"/>
    </xf>
    <xf numFmtId="176" fontId="3" fillId="4" borderId="8" xfId="0" applyNumberFormat="1" applyFont="1" applyFill="1" applyBorder="1" applyAlignment="1" applyProtection="1">
      <alignment horizontal="left" wrapText="1"/>
      <protection locked="0"/>
    </xf>
    <xf numFmtId="0" fontId="21" fillId="9" borderId="0" xfId="0" applyFont="1" applyFill="1" applyBorder="1" applyAlignment="1" applyProtection="1">
      <alignment horizontal="center"/>
    </xf>
    <xf numFmtId="0" fontId="20" fillId="8" borderId="0" xfId="0" applyFont="1" applyFill="1" applyBorder="1" applyAlignment="1" applyProtection="1">
      <alignment horizontal="center" vertical="top"/>
      <protection locked="0"/>
    </xf>
    <xf numFmtId="0" fontId="19" fillId="4" borderId="0" xfId="0" applyFont="1" applyFill="1" applyAlignment="1" applyProtection="1">
      <alignment horizontal="left" vertical="top" wrapText="1"/>
    </xf>
    <xf numFmtId="0" fontId="0" fillId="4" borderId="0" xfId="0" applyFill="1" applyAlignment="1" applyProtection="1">
      <alignment wrapText="1"/>
    </xf>
    <xf numFmtId="0" fontId="6" fillId="4" borderId="0" xfId="0" applyFont="1" applyFill="1" applyBorder="1" applyAlignment="1" applyProtection="1">
      <alignment horizontal="left" vertical="top" wrapText="1"/>
    </xf>
  </cellXfs>
  <cellStyles count="158">
    <cellStyle name=" 1" xfId="7"/>
    <cellStyle name="20% - Accent6 72 3" xfId="8"/>
    <cellStyle name="20% - Accent6 72 3 2" xfId="9"/>
    <cellStyle name="Accent1 2" xfId="10"/>
    <cellStyle name="Accent2 2" xfId="11"/>
    <cellStyle name="Accent3 2" xfId="12"/>
    <cellStyle name="Accent4 2" xfId="13"/>
    <cellStyle name="Accent5 2" xfId="14"/>
    <cellStyle name="Accent6 2" xfId="15"/>
    <cellStyle name="Bad 2" xfId="16"/>
    <cellStyle name="Check Cell 2" xfId="17"/>
    <cellStyle name="Comma" xfId="1" builtinId="3"/>
    <cellStyle name="Comma 2" xfId="18"/>
    <cellStyle name="Comma 2 2" xfId="19"/>
    <cellStyle name="Comma 2 3" xfId="20"/>
    <cellStyle name="Comma 2 4" xfId="21"/>
    <cellStyle name="Comma 3" xfId="22"/>
    <cellStyle name="Comma 3 2" xfId="23"/>
    <cellStyle name="Comma 3 3" xfId="24"/>
    <cellStyle name="Comma 4" xfId="25"/>
    <cellStyle name="Comma 4 2" xfId="26"/>
    <cellStyle name="Comma 5" xfId="27"/>
    <cellStyle name="Comma 6" xfId="28"/>
    <cellStyle name="Dezimal_Data check PO Mortgage 2010 Q3JustBorrowers" xfId="29"/>
    <cellStyle name="Euro" xfId="30"/>
    <cellStyle name="Good 2" xfId="31"/>
    <cellStyle name="Heading 1 2" xfId="32"/>
    <cellStyle name="Heading 2 2" xfId="33"/>
    <cellStyle name="Heading 3 2" xfId="34"/>
    <cellStyle name="Heading 4 2" xfId="35"/>
    <cellStyle name="Hyperlink" xfId="6" builtinId="8"/>
    <cellStyle name="Komma [0]_Betaling rente 2001" xfId="36"/>
    <cellStyle name="Komma 2" xfId="37"/>
    <cellStyle name="Linked Cell 2" xfId="38"/>
    <cellStyle name="Milliers [0]_espace.xls Graphique 17" xfId="39"/>
    <cellStyle name="Milliers_espace.xls Graphique 17" xfId="40"/>
    <cellStyle name="Monétaire [0]_espace.xls Graphique 17" xfId="41"/>
    <cellStyle name="Monétaire_espace.xls Graphique 17" xfId="42"/>
    <cellStyle name="Neutral 2" xfId="43"/>
    <cellStyle name="Normal" xfId="0" builtinId="0"/>
    <cellStyle name="Normal - Style1 2" xfId="44"/>
    <cellStyle name="Normal 10" xfId="45"/>
    <cellStyle name="Normal 10 2" xfId="46"/>
    <cellStyle name="Normal 10 3" xfId="47"/>
    <cellStyle name="Normal 11" xfId="48"/>
    <cellStyle name="Normal 12" xfId="49"/>
    <cellStyle name="Normal 13" xfId="50"/>
    <cellStyle name="Normal 14" xfId="51"/>
    <cellStyle name="Normal 15" xfId="52"/>
    <cellStyle name="Normal 16" xfId="53"/>
    <cellStyle name="Normal 17" xfId="54"/>
    <cellStyle name="Normal 170 4" xfId="55"/>
    <cellStyle name="Normal 170 4 2" xfId="56"/>
    <cellStyle name="Normal 174 4" xfId="57"/>
    <cellStyle name="Normal 174 4 2" xfId="58"/>
    <cellStyle name="Normal 175 4" xfId="59"/>
    <cellStyle name="Normal 175 4 2" xfId="60"/>
    <cellStyle name="Normal 18" xfId="61"/>
    <cellStyle name="Normal 19" xfId="62"/>
    <cellStyle name="Normal 2" xfId="3"/>
    <cellStyle name="Normal 2 2" xfId="63"/>
    <cellStyle name="Normal 2 3" xfId="64"/>
    <cellStyle name="Normal 2 4" xfId="65"/>
    <cellStyle name="Normal 20" xfId="66"/>
    <cellStyle name="Normal 21" xfId="67"/>
    <cellStyle name="Normal 22" xfId="68"/>
    <cellStyle name="Normal 23" xfId="69"/>
    <cellStyle name="Normal 24" xfId="70"/>
    <cellStyle name="Normal 25" xfId="71"/>
    <cellStyle name="Normal 26" xfId="72"/>
    <cellStyle name="Normal 27" xfId="73"/>
    <cellStyle name="Normal 28" xfId="74"/>
    <cellStyle name="Normal 29" xfId="75"/>
    <cellStyle name="Normal 3" xfId="76"/>
    <cellStyle name="Normal 3 2" xfId="77"/>
    <cellStyle name="Normal 30" xfId="78"/>
    <cellStyle name="Normal 31" xfId="79"/>
    <cellStyle name="Normal 32" xfId="80"/>
    <cellStyle name="Normal 33" xfId="81"/>
    <cellStyle name="Normal 34" xfId="82"/>
    <cellStyle name="Normal 35" xfId="83"/>
    <cellStyle name="Normal 36" xfId="84"/>
    <cellStyle name="Normal 37" xfId="85"/>
    <cellStyle name="Normal 38" xfId="86"/>
    <cellStyle name="Normal 39" xfId="87"/>
    <cellStyle name="Normal 4" xfId="88"/>
    <cellStyle name="Normal 4 2" xfId="89"/>
    <cellStyle name="Normal 40" xfId="90"/>
    <cellStyle name="Normal 41" xfId="91"/>
    <cellStyle name="Normal 42" xfId="92"/>
    <cellStyle name="Normal 43" xfId="93"/>
    <cellStyle name="Normal 44" xfId="94"/>
    <cellStyle name="Normal 45" xfId="95"/>
    <cellStyle name="Normal 46" xfId="96"/>
    <cellStyle name="Normal 47" xfId="97"/>
    <cellStyle name="Normal 48" xfId="98"/>
    <cellStyle name="Normal 49" xfId="99"/>
    <cellStyle name="Normal 5" xfId="100"/>
    <cellStyle name="Normal 5 2" xfId="101"/>
    <cellStyle name="Normal 5 3" xfId="102"/>
    <cellStyle name="Normal 50" xfId="103"/>
    <cellStyle name="Normal 51" xfId="104"/>
    <cellStyle name="Normal 52" xfId="105"/>
    <cellStyle name="Normal 53" xfId="106"/>
    <cellStyle name="Normal 54" xfId="107"/>
    <cellStyle name="Normal 55" xfId="108"/>
    <cellStyle name="Normal 56" xfId="109"/>
    <cellStyle name="Normal 57" xfId="110"/>
    <cellStyle name="Normal 58" xfId="111"/>
    <cellStyle name="Normal 59" xfId="112"/>
    <cellStyle name="Normal 6" xfId="113"/>
    <cellStyle name="Normal 60" xfId="114"/>
    <cellStyle name="Normal 61" xfId="115"/>
    <cellStyle name="Normal 62" xfId="116"/>
    <cellStyle name="Normal 63" xfId="117"/>
    <cellStyle name="Normal 64" xfId="118"/>
    <cellStyle name="Normal 65" xfId="119"/>
    <cellStyle name="Normal 66" xfId="120"/>
    <cellStyle name="Normal 67" xfId="121"/>
    <cellStyle name="Normal 68" xfId="122"/>
    <cellStyle name="Normal 69" xfId="123"/>
    <cellStyle name="Normal 7" xfId="124"/>
    <cellStyle name="Normal 70" xfId="125"/>
    <cellStyle name="Normal 71" xfId="126"/>
    <cellStyle name="Normal 72" xfId="127"/>
    <cellStyle name="Normal 73" xfId="128"/>
    <cellStyle name="Normal 74" xfId="129"/>
    <cellStyle name="Normal 75" xfId="130"/>
    <cellStyle name="Normal 76" xfId="131"/>
    <cellStyle name="Normal 77" xfId="132"/>
    <cellStyle name="Normal 78" xfId="133"/>
    <cellStyle name="Normal 8" xfId="134"/>
    <cellStyle name="Normal 9" xfId="135"/>
    <cellStyle name="Normal_CB Investor Report v1_00" xfId="4"/>
    <cellStyle name="Note 2" xfId="136"/>
    <cellStyle name="Note 2 2" xfId="137"/>
    <cellStyle name="Note 2 3" xfId="138"/>
    <cellStyle name="Percent" xfId="2" builtinId="5"/>
    <cellStyle name="Percent 2" xfId="5"/>
    <cellStyle name="Percent 3" xfId="139"/>
    <cellStyle name="Percent 3 2" xfId="140"/>
    <cellStyle name="Percent 4" xfId="141"/>
    <cellStyle name="Percent 4 2" xfId="142"/>
    <cellStyle name="Percent 4 3" xfId="143"/>
    <cellStyle name="Standard 2" xfId="144"/>
    <cellStyle name="Standard_Moodys Covered Bond Input Template_Mortgage20080430" xfId="145"/>
    <cellStyle name="Style 1" xfId="146"/>
    <cellStyle name="Title 2" xfId="147"/>
    <cellStyle name="Tusental (0)_Investor report.xls Diagram 1" xfId="148"/>
    <cellStyle name="Tusental_Investor report.xls Diagram 1" xfId="149"/>
    <cellStyle name="Valuta (0)_Investor report.xls Diagram 1" xfId="150"/>
    <cellStyle name="Valuta [0]_Betaling rente 2001" xfId="151"/>
    <cellStyle name="Valuta_Betaling rente 2001" xfId="152"/>
    <cellStyle name="桁区切り [0.00]_municipalies_in_sweden" xfId="153"/>
    <cellStyle name="桁区切り_municipalies_in_sweden" xfId="154"/>
    <cellStyle name="標準_municipalies_in_sweden" xfId="155"/>
    <cellStyle name="通貨 [0.00]_municipalies_in_sweden" xfId="156"/>
    <cellStyle name="通貨_municipalies_in_sweden" xfId="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sb.co.uk/investors/debt-investor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5"/>
  <sheetViews>
    <sheetView showGridLines="0" tabSelected="1" topLeftCell="A91" zoomScale="70" zoomScaleNormal="70" zoomScaleSheetLayoutView="80" zoomScalePageLayoutView="70" workbookViewId="0">
      <selection activeCell="I125" sqref="I125"/>
    </sheetView>
  </sheetViews>
  <sheetFormatPr defaultRowHeight="12.75" x14ac:dyDescent="0.2"/>
  <cols>
    <col min="1" max="1" width="54.85546875" style="1" customWidth="1"/>
    <col min="2" max="2" width="31.7109375" style="1" customWidth="1"/>
    <col min="3" max="3" width="25.28515625" style="1" customWidth="1"/>
    <col min="4" max="4" width="25.140625" style="1" customWidth="1"/>
    <col min="5" max="5" width="24.7109375" style="1" customWidth="1"/>
    <col min="6" max="6" width="27.42578125" style="1" customWidth="1"/>
    <col min="7" max="7" width="30.85546875" style="1" bestFit="1" customWidth="1"/>
    <col min="8" max="8" width="53.42578125" style="1" customWidth="1"/>
    <col min="9" max="9" width="22" style="1" bestFit="1" customWidth="1"/>
    <col min="10" max="10" width="13.42578125" style="1" bestFit="1" customWidth="1"/>
    <col min="11" max="11" width="20" style="1" bestFit="1" customWidth="1"/>
    <col min="12" max="16384" width="9.140625" style="1"/>
  </cols>
  <sheetData>
    <row r="1" spans="1:10" s="180" customFormat="1" ht="25.5" customHeight="1" x14ac:dyDescent="0.2">
      <c r="A1" s="232" t="s">
        <v>418</v>
      </c>
      <c r="B1" s="232"/>
      <c r="C1" s="232"/>
      <c r="D1" s="232"/>
      <c r="E1" s="232"/>
      <c r="F1" s="232"/>
      <c r="G1" s="232"/>
      <c r="H1" s="232"/>
      <c r="I1" s="232"/>
      <c r="J1" s="232"/>
    </row>
    <row r="2" spans="1:10" s="180" customFormat="1" ht="25.5" customHeight="1" x14ac:dyDescent="0.2">
      <c r="A2" s="232"/>
      <c r="B2" s="232"/>
      <c r="C2" s="232"/>
      <c r="D2" s="232"/>
      <c r="E2" s="232"/>
      <c r="F2" s="232"/>
      <c r="G2" s="232"/>
      <c r="H2" s="232"/>
      <c r="I2" s="232"/>
      <c r="J2" s="232"/>
    </row>
    <row r="3" spans="1:10" s="180" customFormat="1" ht="25.5" customHeight="1" x14ac:dyDescent="0.2">
      <c r="A3" s="233" t="s">
        <v>417</v>
      </c>
      <c r="B3" s="233"/>
      <c r="C3" s="233"/>
      <c r="D3" s="233"/>
      <c r="E3" s="233"/>
      <c r="F3" s="233"/>
      <c r="G3" s="233"/>
      <c r="H3" s="233"/>
      <c r="I3" s="233"/>
      <c r="J3" s="233"/>
    </row>
    <row r="4" spans="1:10" s="180" customFormat="1" ht="12.75" customHeight="1" x14ac:dyDescent="0.2">
      <c r="A4" s="181"/>
      <c r="B4" s="181"/>
      <c r="C4" s="181"/>
      <c r="D4" s="181"/>
      <c r="E4" s="181"/>
      <c r="F4" s="181"/>
      <c r="G4" s="181"/>
      <c r="H4" s="181"/>
      <c r="I4" s="181"/>
      <c r="J4" s="181"/>
    </row>
    <row r="5" spans="1:10" s="180" customFormat="1" ht="25.5" customHeight="1" x14ac:dyDescent="0.2">
      <c r="A5" s="234" t="s">
        <v>416</v>
      </c>
      <c r="B5" s="235"/>
      <c r="C5" s="235"/>
      <c r="D5" s="235"/>
      <c r="E5" s="235"/>
      <c r="F5" s="235"/>
      <c r="G5" s="235"/>
      <c r="H5" s="235"/>
      <c r="I5" s="235"/>
      <c r="J5" s="235"/>
    </row>
    <row r="6" spans="1:10" s="180" customFormat="1" x14ac:dyDescent="0.2">
      <c r="A6" s="2"/>
      <c r="B6" s="2"/>
      <c r="C6" s="2"/>
      <c r="D6" s="2"/>
      <c r="E6" s="2"/>
      <c r="F6" s="2"/>
      <c r="G6" s="2"/>
      <c r="H6" s="2"/>
      <c r="I6" s="2"/>
      <c r="J6" s="2"/>
    </row>
    <row r="7" spans="1:10" s="180" customFormat="1" ht="25.5" customHeight="1" x14ac:dyDescent="0.2">
      <c r="A7" s="236" t="s">
        <v>415</v>
      </c>
      <c r="B7" s="236"/>
      <c r="C7" s="236"/>
      <c r="D7" s="236"/>
      <c r="E7" s="236"/>
      <c r="F7" s="236"/>
      <c r="G7" s="236"/>
      <c r="H7" s="236"/>
      <c r="I7" s="236"/>
      <c r="J7" s="236"/>
    </row>
    <row r="8" spans="1:10" s="177" customFormat="1" ht="19.5" customHeight="1" x14ac:dyDescent="0.2">
      <c r="A8" s="179"/>
      <c r="B8" s="178"/>
      <c r="C8" s="178"/>
      <c r="D8" s="178"/>
      <c r="E8" s="2"/>
      <c r="F8" s="2"/>
      <c r="G8" s="2"/>
      <c r="H8" s="178"/>
      <c r="I8" s="178"/>
      <c r="J8" s="178"/>
    </row>
    <row r="9" spans="1:10" s="9" customFormat="1" x14ac:dyDescent="0.2">
      <c r="A9" s="10" t="s">
        <v>414</v>
      </c>
      <c r="B9" s="45"/>
      <c r="C9" s="45"/>
      <c r="D9" s="45"/>
      <c r="E9" s="45"/>
      <c r="F9" s="45"/>
      <c r="G9" s="45"/>
      <c r="H9" s="45"/>
      <c r="I9" s="45"/>
      <c r="J9" s="45"/>
    </row>
    <row r="10" spans="1:10" s="9" customFormat="1" x14ac:dyDescent="0.2">
      <c r="A10" s="176" t="s">
        <v>413</v>
      </c>
      <c r="B10" s="227" t="s">
        <v>381</v>
      </c>
      <c r="C10" s="223"/>
      <c r="D10" s="223"/>
      <c r="E10" s="223"/>
      <c r="F10" s="223"/>
      <c r="G10" s="45"/>
      <c r="H10" s="45"/>
      <c r="I10" s="45"/>
      <c r="J10" s="45"/>
    </row>
    <row r="11" spans="1:10" s="9" customFormat="1" x14ac:dyDescent="0.2">
      <c r="A11" s="176" t="s">
        <v>412</v>
      </c>
      <c r="B11" s="227" t="s">
        <v>411</v>
      </c>
      <c r="C11" s="223"/>
      <c r="D11" s="223"/>
      <c r="E11" s="223"/>
      <c r="F11" s="223"/>
      <c r="G11" s="45"/>
      <c r="H11" s="45"/>
      <c r="I11" s="45"/>
      <c r="J11" s="45"/>
    </row>
    <row r="12" spans="1:10" s="9" customFormat="1" x14ac:dyDescent="0.2">
      <c r="A12" s="176" t="s">
        <v>410</v>
      </c>
      <c r="B12" s="227" t="s">
        <v>409</v>
      </c>
      <c r="C12" s="223"/>
      <c r="D12" s="223"/>
      <c r="E12" s="223"/>
      <c r="F12" s="223"/>
      <c r="G12" s="45"/>
      <c r="H12" s="45"/>
      <c r="I12" s="45"/>
      <c r="J12" s="45"/>
    </row>
    <row r="13" spans="1:10" s="9" customFormat="1" x14ac:dyDescent="0.2">
      <c r="A13" s="176" t="s">
        <v>408</v>
      </c>
      <c r="B13" s="228">
        <v>43089</v>
      </c>
      <c r="C13" s="229"/>
      <c r="D13" s="229"/>
      <c r="E13" s="229"/>
      <c r="F13" s="230"/>
      <c r="G13" s="45"/>
      <c r="H13" s="45"/>
      <c r="I13" s="45"/>
      <c r="J13" s="45"/>
    </row>
    <row r="14" spans="1:10" s="9" customFormat="1" x14ac:dyDescent="0.2">
      <c r="A14" s="176" t="s">
        <v>407</v>
      </c>
      <c r="B14" s="228">
        <v>43040</v>
      </c>
      <c r="C14" s="229"/>
      <c r="D14" s="229"/>
      <c r="E14" s="229"/>
      <c r="F14" s="230"/>
      <c r="G14" s="45"/>
      <c r="H14" s="45"/>
      <c r="I14" s="45"/>
      <c r="J14" s="45"/>
    </row>
    <row r="15" spans="1:10" s="9" customFormat="1" x14ac:dyDescent="0.2">
      <c r="A15" s="176" t="s">
        <v>406</v>
      </c>
      <c r="B15" s="231">
        <v>43069</v>
      </c>
      <c r="C15" s="229"/>
      <c r="D15" s="229"/>
      <c r="E15" s="229"/>
      <c r="F15" s="230"/>
      <c r="G15" s="45"/>
      <c r="H15" s="45"/>
      <c r="I15" s="45"/>
      <c r="J15" s="45"/>
    </row>
    <row r="16" spans="1:10" s="9" customFormat="1" x14ac:dyDescent="0.2">
      <c r="A16" s="176" t="s">
        <v>405</v>
      </c>
      <c r="B16" s="222" t="s">
        <v>404</v>
      </c>
      <c r="C16" s="223"/>
      <c r="D16" s="223"/>
      <c r="E16" s="223"/>
      <c r="F16" s="223"/>
      <c r="G16" s="45"/>
      <c r="H16" s="45"/>
      <c r="I16" s="45"/>
      <c r="J16" s="45"/>
    </row>
    <row r="17" spans="1:10" s="9" customFormat="1" x14ac:dyDescent="0.2">
      <c r="A17" s="45"/>
      <c r="B17" s="45"/>
      <c r="C17" s="45"/>
      <c r="D17" s="45"/>
      <c r="E17" s="45"/>
      <c r="F17" s="45"/>
      <c r="G17" s="45"/>
      <c r="H17" s="45"/>
      <c r="I17" s="45"/>
      <c r="J17" s="45"/>
    </row>
    <row r="18" spans="1:10" s="9" customFormat="1" x14ac:dyDescent="0.2">
      <c r="A18" s="10" t="s">
        <v>403</v>
      </c>
      <c r="B18" s="45"/>
      <c r="C18" s="45"/>
      <c r="D18" s="45"/>
      <c r="E18" s="45"/>
      <c r="F18" s="45"/>
      <c r="G18" s="45"/>
      <c r="H18" s="45"/>
      <c r="I18" s="45"/>
      <c r="J18" s="45"/>
    </row>
    <row r="19" spans="1:10" s="9" customFormat="1" x14ac:dyDescent="0.2">
      <c r="A19" s="45"/>
      <c r="B19" s="224" t="s">
        <v>402</v>
      </c>
      <c r="C19" s="225"/>
      <c r="D19" s="225"/>
      <c r="E19" s="226" t="s">
        <v>401</v>
      </c>
      <c r="F19" s="226"/>
      <c r="G19" s="226" t="s">
        <v>400</v>
      </c>
      <c r="H19" s="226"/>
      <c r="I19" s="226" t="s">
        <v>399</v>
      </c>
      <c r="J19" s="226"/>
    </row>
    <row r="20" spans="1:10" s="9" customFormat="1" x14ac:dyDescent="0.2">
      <c r="A20" s="45"/>
      <c r="B20" s="174"/>
      <c r="C20" s="175"/>
      <c r="D20" s="175"/>
      <c r="E20" s="174" t="s">
        <v>398</v>
      </c>
      <c r="F20" s="173" t="s">
        <v>397</v>
      </c>
      <c r="G20" s="174" t="s">
        <v>398</v>
      </c>
      <c r="H20" s="173" t="s">
        <v>397</v>
      </c>
      <c r="I20" s="174" t="s">
        <v>398</v>
      </c>
      <c r="J20" s="173" t="s">
        <v>397</v>
      </c>
    </row>
    <row r="21" spans="1:10" s="9" customFormat="1" x14ac:dyDescent="0.2">
      <c r="A21" s="157" t="s">
        <v>396</v>
      </c>
      <c r="B21" s="220"/>
      <c r="C21" s="220"/>
      <c r="D21" s="221"/>
      <c r="E21" s="172" t="s">
        <v>186</v>
      </c>
      <c r="F21" s="172" t="s">
        <v>186</v>
      </c>
      <c r="G21" s="172" t="s">
        <v>186</v>
      </c>
      <c r="H21" s="172" t="s">
        <v>395</v>
      </c>
      <c r="I21" s="172" t="s">
        <v>186</v>
      </c>
      <c r="J21" s="172" t="s">
        <v>186</v>
      </c>
    </row>
    <row r="22" spans="1:10" s="9" customFormat="1" ht="12.75" customHeight="1" x14ac:dyDescent="0.2">
      <c r="A22" s="49" t="s">
        <v>394</v>
      </c>
      <c r="B22" s="216" t="s">
        <v>381</v>
      </c>
      <c r="C22" s="216"/>
      <c r="D22" s="216"/>
      <c r="E22" s="170" t="s">
        <v>186</v>
      </c>
      <c r="F22" s="170" t="s">
        <v>186</v>
      </c>
      <c r="G22" s="172" t="s">
        <v>186</v>
      </c>
      <c r="H22" s="171" t="s">
        <v>393</v>
      </c>
      <c r="I22" s="104" t="s">
        <v>186</v>
      </c>
      <c r="J22" s="104" t="s">
        <v>186</v>
      </c>
    </row>
    <row r="23" spans="1:10" s="9" customFormat="1" x14ac:dyDescent="0.2">
      <c r="A23" s="49" t="s">
        <v>392</v>
      </c>
      <c r="B23" s="216" t="s">
        <v>381</v>
      </c>
      <c r="C23" s="216"/>
      <c r="D23" s="216"/>
      <c r="E23" s="171" t="s">
        <v>186</v>
      </c>
      <c r="F23" s="170" t="s">
        <v>186</v>
      </c>
      <c r="G23" s="172" t="s">
        <v>186</v>
      </c>
      <c r="H23" s="171" t="s">
        <v>391</v>
      </c>
      <c r="I23" s="104" t="s">
        <v>186</v>
      </c>
      <c r="J23" s="104" t="s">
        <v>186</v>
      </c>
    </row>
    <row r="24" spans="1:10" s="9" customFormat="1" x14ac:dyDescent="0.2">
      <c r="A24" s="49" t="s">
        <v>390</v>
      </c>
      <c r="B24" s="216" t="s">
        <v>389</v>
      </c>
      <c r="C24" s="216"/>
      <c r="D24" s="216"/>
      <c r="E24" s="170" t="s">
        <v>186</v>
      </c>
      <c r="F24" s="170" t="s">
        <v>186</v>
      </c>
      <c r="G24" s="104" t="s">
        <v>388</v>
      </c>
      <c r="H24" s="104" t="s">
        <v>387</v>
      </c>
      <c r="I24" s="104" t="s">
        <v>186</v>
      </c>
      <c r="J24" s="104" t="s">
        <v>186</v>
      </c>
    </row>
    <row r="25" spans="1:10" s="9" customFormat="1" x14ac:dyDescent="0.2">
      <c r="A25" s="49" t="s">
        <v>386</v>
      </c>
      <c r="B25" s="216" t="s">
        <v>308</v>
      </c>
      <c r="C25" s="216"/>
      <c r="D25" s="216"/>
      <c r="E25" s="171" t="s">
        <v>186</v>
      </c>
      <c r="F25" s="170" t="s">
        <v>186</v>
      </c>
      <c r="G25" s="104" t="s">
        <v>186</v>
      </c>
      <c r="H25" s="104" t="s">
        <v>186</v>
      </c>
      <c r="I25" s="104" t="s">
        <v>186</v>
      </c>
      <c r="J25" s="104" t="s">
        <v>186</v>
      </c>
    </row>
    <row r="26" spans="1:10" s="9" customFormat="1" x14ac:dyDescent="0.2">
      <c r="A26" s="49" t="s">
        <v>385</v>
      </c>
      <c r="B26" s="216" t="s">
        <v>381</v>
      </c>
      <c r="C26" s="216"/>
      <c r="D26" s="216"/>
      <c r="E26" s="170" t="s">
        <v>186</v>
      </c>
      <c r="F26" s="170" t="s">
        <v>186</v>
      </c>
      <c r="G26" s="104" t="s">
        <v>383</v>
      </c>
      <c r="H26" s="171" t="s">
        <v>379</v>
      </c>
      <c r="I26" s="104" t="s">
        <v>186</v>
      </c>
      <c r="J26" s="104" t="s">
        <v>186</v>
      </c>
    </row>
    <row r="27" spans="1:10" s="9" customFormat="1" x14ac:dyDescent="0.2">
      <c r="A27" s="49" t="s">
        <v>384</v>
      </c>
      <c r="B27" s="216" t="s">
        <v>381</v>
      </c>
      <c r="C27" s="216"/>
      <c r="D27" s="216"/>
      <c r="E27" s="170" t="s">
        <v>186</v>
      </c>
      <c r="F27" s="170" t="s">
        <v>186</v>
      </c>
      <c r="G27" s="104" t="s">
        <v>383</v>
      </c>
      <c r="H27" s="171" t="s">
        <v>379</v>
      </c>
      <c r="I27" s="104" t="s">
        <v>186</v>
      </c>
      <c r="J27" s="104" t="s">
        <v>186</v>
      </c>
    </row>
    <row r="28" spans="1:10" s="9" customFormat="1" ht="12.75" customHeight="1" x14ac:dyDescent="0.2">
      <c r="A28" s="49" t="s">
        <v>382</v>
      </c>
      <c r="B28" s="216" t="s">
        <v>381</v>
      </c>
      <c r="C28" s="216"/>
      <c r="D28" s="216"/>
      <c r="E28" s="170" t="s">
        <v>186</v>
      </c>
      <c r="F28" s="170" t="s">
        <v>186</v>
      </c>
      <c r="G28" s="171" t="s">
        <v>380</v>
      </c>
      <c r="H28" s="171" t="s">
        <v>379</v>
      </c>
      <c r="I28" s="104" t="s">
        <v>186</v>
      </c>
      <c r="J28" s="104" t="s">
        <v>186</v>
      </c>
    </row>
    <row r="29" spans="1:10" s="9" customFormat="1" x14ac:dyDescent="0.2">
      <c r="A29" s="49" t="s">
        <v>378</v>
      </c>
      <c r="B29" s="216" t="s">
        <v>308</v>
      </c>
      <c r="C29" s="216"/>
      <c r="D29" s="216"/>
      <c r="E29" s="171" t="s">
        <v>186</v>
      </c>
      <c r="F29" s="170" t="s">
        <v>186</v>
      </c>
      <c r="G29" s="104" t="s">
        <v>186</v>
      </c>
      <c r="H29" s="104" t="s">
        <v>186</v>
      </c>
      <c r="I29" s="104" t="s">
        <v>186</v>
      </c>
      <c r="J29" s="104" t="s">
        <v>186</v>
      </c>
    </row>
    <row r="30" spans="1:10" s="9" customFormat="1" ht="12.75" customHeight="1" x14ac:dyDescent="0.2">
      <c r="A30" s="49" t="s">
        <v>377</v>
      </c>
      <c r="B30" s="169">
        <v>631354390.40199995</v>
      </c>
      <c r="C30" s="45"/>
      <c r="D30" s="45"/>
      <c r="E30" s="45"/>
      <c r="F30" s="45"/>
      <c r="G30" s="45"/>
      <c r="H30" s="45"/>
      <c r="I30" s="45"/>
      <c r="J30" s="45"/>
    </row>
    <row r="31" spans="1:10" s="9" customFormat="1" ht="12.75" customHeight="1" x14ac:dyDescent="0.2">
      <c r="A31" s="49" t="s">
        <v>376</v>
      </c>
      <c r="B31" s="168" t="s">
        <v>375</v>
      </c>
      <c r="C31" s="45"/>
      <c r="D31" s="45"/>
      <c r="E31" s="45"/>
      <c r="F31" s="45"/>
      <c r="G31" s="45"/>
      <c r="H31" s="45"/>
      <c r="I31" s="45"/>
      <c r="J31" s="45"/>
    </row>
    <row r="32" spans="1:10" s="9" customFormat="1" ht="12.75" customHeight="1" x14ac:dyDescent="0.2">
      <c r="A32" s="49" t="s">
        <v>374</v>
      </c>
      <c r="B32" s="167">
        <v>1.8908223248611244E-2</v>
      </c>
      <c r="C32" s="45"/>
      <c r="D32" s="45"/>
      <c r="E32" s="45"/>
      <c r="F32" s="45"/>
      <c r="G32" s="45"/>
      <c r="H32" s="45"/>
      <c r="I32" s="45"/>
      <c r="J32" s="45"/>
    </row>
    <row r="33" spans="1:10" s="9" customFormat="1" ht="12.75" customHeight="1" x14ac:dyDescent="0.2">
      <c r="A33" s="49" t="s">
        <v>373</v>
      </c>
      <c r="B33" s="167">
        <v>2.4958952952661283E-2</v>
      </c>
      <c r="C33" s="45"/>
      <c r="D33" s="45"/>
      <c r="E33" s="45"/>
      <c r="F33" s="45"/>
      <c r="G33" s="45"/>
      <c r="H33" s="45"/>
      <c r="I33" s="45"/>
      <c r="J33" s="45"/>
    </row>
    <row r="34" spans="1:10" s="9" customFormat="1" ht="12.75" customHeight="1" x14ac:dyDescent="0.2">
      <c r="A34" s="49" t="s">
        <v>372</v>
      </c>
      <c r="B34" s="166">
        <v>0</v>
      </c>
      <c r="C34" s="45"/>
      <c r="D34" s="45"/>
      <c r="E34" s="45"/>
      <c r="F34" s="45"/>
      <c r="G34" s="5"/>
      <c r="H34" s="45"/>
      <c r="I34" s="45"/>
      <c r="J34" s="45"/>
    </row>
    <row r="35" spans="1:10" s="9" customFormat="1" x14ac:dyDescent="0.2">
      <c r="A35" s="45"/>
      <c r="B35" s="45"/>
      <c r="C35" s="45"/>
      <c r="D35" s="45"/>
      <c r="E35" s="45"/>
      <c r="F35" s="45"/>
      <c r="G35" s="45"/>
      <c r="H35" s="45"/>
      <c r="I35" s="45"/>
      <c r="J35" s="45"/>
    </row>
    <row r="36" spans="1:10" s="9" customFormat="1" ht="14.25" x14ac:dyDescent="0.2">
      <c r="A36" s="10" t="s">
        <v>371</v>
      </c>
      <c r="B36" s="5"/>
      <c r="C36" s="5"/>
      <c r="D36" s="5"/>
      <c r="E36" s="45"/>
      <c r="F36" s="45"/>
      <c r="G36" s="45"/>
      <c r="H36" s="45"/>
      <c r="I36" s="45"/>
      <c r="J36" s="45"/>
    </row>
    <row r="37" spans="1:10" s="9" customFormat="1" ht="25.5" x14ac:dyDescent="0.2">
      <c r="A37" s="165"/>
      <c r="B37" s="127" t="s">
        <v>370</v>
      </c>
      <c r="C37" s="127" t="s">
        <v>369</v>
      </c>
      <c r="D37" s="164" t="s">
        <v>368</v>
      </c>
      <c r="E37" s="45"/>
      <c r="F37" s="163"/>
      <c r="G37" s="45"/>
      <c r="H37" s="45"/>
      <c r="I37" s="45"/>
      <c r="J37" s="45"/>
    </row>
    <row r="38" spans="1:10" s="9" customFormat="1" x14ac:dyDescent="0.2">
      <c r="A38" s="49" t="s">
        <v>367</v>
      </c>
      <c r="B38" s="162"/>
      <c r="C38" s="159" t="s">
        <v>186</v>
      </c>
      <c r="D38" s="159" t="s">
        <v>186</v>
      </c>
      <c r="E38" s="45"/>
      <c r="F38" s="46"/>
      <c r="G38" s="45"/>
      <c r="H38" s="45"/>
      <c r="I38" s="45"/>
      <c r="J38" s="45"/>
    </row>
    <row r="39" spans="1:10" s="9" customFormat="1" x14ac:dyDescent="0.2">
      <c r="A39" s="49" t="s">
        <v>366</v>
      </c>
      <c r="B39" s="161">
        <v>1320267.0299999998</v>
      </c>
      <c r="C39" s="159" t="s">
        <v>186</v>
      </c>
      <c r="D39" s="159" t="s">
        <v>186</v>
      </c>
      <c r="E39" s="45"/>
      <c r="F39" s="46"/>
      <c r="G39" s="45"/>
      <c r="H39" s="45"/>
      <c r="I39" s="45"/>
      <c r="J39" s="45"/>
    </row>
    <row r="40" spans="1:10" s="9" customFormat="1" x14ac:dyDescent="0.2">
      <c r="A40" s="49" t="s">
        <v>365</v>
      </c>
      <c r="B40" s="161">
        <v>0</v>
      </c>
      <c r="C40" s="159" t="s">
        <v>186</v>
      </c>
      <c r="D40" s="159" t="s">
        <v>186</v>
      </c>
      <c r="E40" s="45"/>
      <c r="F40" s="46"/>
      <c r="G40" s="45"/>
      <c r="H40" s="45"/>
      <c r="I40" s="45"/>
      <c r="J40" s="45"/>
    </row>
    <row r="41" spans="1:10" s="9" customFormat="1" x14ac:dyDescent="0.2">
      <c r="A41" s="49" t="s">
        <v>364</v>
      </c>
      <c r="B41" s="161">
        <v>0</v>
      </c>
      <c r="C41" s="159" t="s">
        <v>186</v>
      </c>
      <c r="D41" s="159" t="s">
        <v>186</v>
      </c>
      <c r="E41" s="45"/>
      <c r="F41" s="46"/>
      <c r="G41" s="45"/>
      <c r="H41" s="45"/>
      <c r="I41" s="45"/>
      <c r="J41" s="45"/>
    </row>
    <row r="42" spans="1:10" s="9" customFormat="1" x14ac:dyDescent="0.2">
      <c r="A42" s="49" t="s">
        <v>363</v>
      </c>
      <c r="B42" s="162">
        <f>SUM(B39:B41)</f>
        <v>1320267.0299999998</v>
      </c>
      <c r="C42" s="159" t="s">
        <v>186</v>
      </c>
      <c r="D42" s="159" t="s">
        <v>186</v>
      </c>
      <c r="E42" s="45"/>
      <c r="F42" s="46"/>
      <c r="G42" s="45"/>
      <c r="H42" s="45"/>
      <c r="I42" s="45"/>
      <c r="J42" s="45"/>
    </row>
    <row r="43" spans="1:10" s="9" customFormat="1" x14ac:dyDescent="0.2">
      <c r="A43" s="49" t="s">
        <v>362</v>
      </c>
      <c r="B43" s="161">
        <v>52568.03</v>
      </c>
      <c r="C43" s="159" t="s">
        <v>186</v>
      </c>
      <c r="D43" s="159" t="s">
        <v>186</v>
      </c>
      <c r="E43" s="45"/>
      <c r="F43" s="46"/>
      <c r="G43" s="45"/>
      <c r="H43" s="45"/>
      <c r="I43" s="45"/>
      <c r="J43" s="45"/>
    </row>
    <row r="44" spans="1:10" s="9" customFormat="1" x14ac:dyDescent="0.2">
      <c r="A44" s="49" t="s">
        <v>361</v>
      </c>
      <c r="B44" s="161">
        <v>313985.32</v>
      </c>
      <c r="C44" s="159" t="s">
        <v>186</v>
      </c>
      <c r="D44" s="159" t="s">
        <v>186</v>
      </c>
      <c r="E44" s="45"/>
      <c r="F44" s="46"/>
      <c r="G44" s="45"/>
      <c r="H44" s="45"/>
      <c r="I44" s="45"/>
      <c r="J44" s="45"/>
    </row>
    <row r="45" spans="1:10" s="9" customFormat="1" x14ac:dyDescent="0.2">
      <c r="A45" s="49" t="s">
        <v>360</v>
      </c>
      <c r="B45" s="161">
        <v>0</v>
      </c>
      <c r="C45" s="159" t="s">
        <v>186</v>
      </c>
      <c r="D45" s="159" t="s">
        <v>186</v>
      </c>
      <c r="E45" s="45"/>
      <c r="F45" s="46"/>
      <c r="G45" s="45"/>
      <c r="H45" s="45"/>
      <c r="I45" s="45"/>
      <c r="J45" s="45"/>
    </row>
    <row r="46" spans="1:10" s="9" customFormat="1" x14ac:dyDescent="0.2">
      <c r="A46" s="49" t="s">
        <v>359</v>
      </c>
      <c r="B46" s="161">
        <v>340979.73</v>
      </c>
      <c r="C46" s="159" t="s">
        <v>186</v>
      </c>
      <c r="D46" s="159" t="s">
        <v>186</v>
      </c>
      <c r="E46" s="45"/>
      <c r="F46" s="46"/>
      <c r="G46" s="45"/>
      <c r="H46" s="45"/>
      <c r="I46" s="45"/>
      <c r="J46" s="45"/>
    </row>
    <row r="47" spans="1:10" s="9" customFormat="1" x14ac:dyDescent="0.2">
      <c r="A47" s="49" t="s">
        <v>358</v>
      </c>
      <c r="B47" s="161">
        <v>612733.94999999984</v>
      </c>
      <c r="C47" s="159" t="s">
        <v>186</v>
      </c>
      <c r="D47" s="159" t="s">
        <v>186</v>
      </c>
      <c r="E47" s="45"/>
      <c r="F47" s="46"/>
      <c r="G47" s="45"/>
      <c r="H47" s="45"/>
      <c r="I47" s="45"/>
      <c r="J47" s="45"/>
    </row>
    <row r="48" spans="1:10" s="9" customFormat="1" x14ac:dyDescent="0.2">
      <c r="A48" s="49" t="s">
        <v>357</v>
      </c>
      <c r="B48" s="161"/>
      <c r="C48" s="159" t="s">
        <v>186</v>
      </c>
      <c r="D48" s="159" t="s">
        <v>186</v>
      </c>
      <c r="E48" s="45"/>
      <c r="F48" s="46"/>
      <c r="G48" s="45"/>
      <c r="H48" s="45"/>
      <c r="I48" s="45"/>
      <c r="J48" s="45"/>
    </row>
    <row r="49" spans="1:10" s="9" customFormat="1" x14ac:dyDescent="0.2">
      <c r="A49" s="49" t="s">
        <v>351</v>
      </c>
      <c r="B49" s="162">
        <f>SUM(B43:B48)</f>
        <v>1320267.0299999998</v>
      </c>
      <c r="C49" s="159" t="s">
        <v>186</v>
      </c>
      <c r="D49" s="159" t="s">
        <v>186</v>
      </c>
      <c r="E49" s="44"/>
      <c r="F49" s="46"/>
      <c r="G49" s="45"/>
      <c r="H49" s="45"/>
      <c r="I49" s="45"/>
      <c r="J49" s="45"/>
    </row>
    <row r="50" spans="1:10" s="9" customFormat="1" x14ac:dyDescent="0.2">
      <c r="A50" s="49" t="s">
        <v>356</v>
      </c>
      <c r="B50" s="162">
        <v>0</v>
      </c>
      <c r="C50" s="159" t="s">
        <v>186</v>
      </c>
      <c r="D50" s="159" t="s">
        <v>186</v>
      </c>
      <c r="E50" s="45"/>
      <c r="F50" s="46"/>
      <c r="G50" s="45"/>
      <c r="H50" s="45"/>
      <c r="I50" s="45"/>
      <c r="J50" s="45"/>
    </row>
    <row r="51" spans="1:10" s="9" customFormat="1" x14ac:dyDescent="0.2">
      <c r="A51" s="49" t="s">
        <v>355</v>
      </c>
      <c r="B51" s="161">
        <v>22571803.48</v>
      </c>
      <c r="C51" s="159" t="s">
        <v>186</v>
      </c>
      <c r="D51" s="159" t="s">
        <v>186</v>
      </c>
      <c r="E51" s="45"/>
      <c r="F51" s="46"/>
      <c r="G51" s="45"/>
      <c r="H51" s="45"/>
      <c r="I51" s="45"/>
      <c r="J51" s="45"/>
    </row>
    <row r="52" spans="1:10" s="9" customFormat="1" x14ac:dyDescent="0.2">
      <c r="A52" s="49" t="s">
        <v>354</v>
      </c>
      <c r="B52" s="161">
        <v>0</v>
      </c>
      <c r="C52" s="159" t="s">
        <v>186</v>
      </c>
      <c r="D52" s="159" t="s">
        <v>186</v>
      </c>
      <c r="E52" s="45"/>
      <c r="F52" s="46"/>
      <c r="G52" s="45"/>
      <c r="H52" s="45"/>
      <c r="I52" s="45"/>
      <c r="J52" s="45"/>
    </row>
    <row r="53" spans="1:10" s="9" customFormat="1" x14ac:dyDescent="0.2">
      <c r="A53" s="49" t="s">
        <v>353</v>
      </c>
      <c r="B53" s="161">
        <v>0</v>
      </c>
      <c r="C53" s="159" t="s">
        <v>186</v>
      </c>
      <c r="D53" s="159" t="s">
        <v>186</v>
      </c>
      <c r="E53" s="45"/>
      <c r="F53" s="46"/>
      <c r="G53" s="45"/>
      <c r="H53" s="45"/>
      <c r="I53" s="45"/>
      <c r="J53" s="45"/>
    </row>
    <row r="54" spans="1:10" s="9" customFormat="1" x14ac:dyDescent="0.2">
      <c r="A54" s="49" t="s">
        <v>352</v>
      </c>
      <c r="B54" s="162">
        <f>SUM(B51:B53)</f>
        <v>22571803.48</v>
      </c>
      <c r="C54" s="159" t="s">
        <v>186</v>
      </c>
      <c r="D54" s="159" t="s">
        <v>186</v>
      </c>
      <c r="E54" s="45"/>
      <c r="F54" s="46"/>
      <c r="G54" s="45"/>
      <c r="H54" s="45"/>
      <c r="I54" s="45"/>
      <c r="J54" s="45"/>
    </row>
    <row r="55" spans="1:10" s="9" customFormat="1" x14ac:dyDescent="0.2">
      <c r="A55" s="49" t="s">
        <v>351</v>
      </c>
      <c r="B55" s="161">
        <v>22571803.48</v>
      </c>
      <c r="C55" s="159" t="s">
        <v>186</v>
      </c>
      <c r="D55" s="159" t="s">
        <v>186</v>
      </c>
      <c r="E55" s="45"/>
      <c r="F55" s="46"/>
      <c r="G55" s="45"/>
      <c r="H55" s="45"/>
      <c r="I55" s="45"/>
      <c r="J55" s="45"/>
    </row>
    <row r="56" spans="1:10" s="9" customFormat="1" x14ac:dyDescent="0.2">
      <c r="A56" s="49" t="s">
        <v>350</v>
      </c>
      <c r="B56" s="161">
        <v>340979.72602739721</v>
      </c>
      <c r="C56" s="159" t="s">
        <v>186</v>
      </c>
      <c r="D56" s="159" t="s">
        <v>186</v>
      </c>
      <c r="E56" s="45"/>
      <c r="F56" s="46"/>
      <c r="G56" s="45"/>
      <c r="H56" s="45"/>
      <c r="I56" s="45"/>
      <c r="J56" s="45"/>
    </row>
    <row r="57" spans="1:10" s="9" customFormat="1" x14ac:dyDescent="0.2">
      <c r="A57" s="49" t="s">
        <v>349</v>
      </c>
      <c r="B57" s="161">
        <v>672000</v>
      </c>
      <c r="C57" s="152">
        <v>672000</v>
      </c>
      <c r="D57" s="159">
        <v>672000</v>
      </c>
      <c r="E57" s="45"/>
      <c r="F57" s="46"/>
      <c r="G57" s="45"/>
      <c r="H57" s="45"/>
      <c r="I57" s="45"/>
      <c r="J57" s="45"/>
    </row>
    <row r="58" spans="1:10" s="9" customFormat="1" x14ac:dyDescent="0.2">
      <c r="A58" s="49" t="s">
        <v>348</v>
      </c>
      <c r="B58" s="162">
        <f>B39</f>
        <v>1320267.0299999998</v>
      </c>
      <c r="C58" s="162">
        <v>1346873.7</v>
      </c>
      <c r="D58" s="159" t="s">
        <v>186</v>
      </c>
      <c r="E58" s="45"/>
      <c r="F58" s="46"/>
      <c r="G58" s="45"/>
      <c r="H58" s="45"/>
      <c r="I58" s="45"/>
      <c r="J58" s="45"/>
    </row>
    <row r="59" spans="1:10" s="9" customFormat="1" x14ac:dyDescent="0.2">
      <c r="A59" s="49" t="s">
        <v>347</v>
      </c>
      <c r="B59" s="161">
        <f>B51</f>
        <v>22571803.48</v>
      </c>
      <c r="C59" s="161">
        <v>11903554.919999998</v>
      </c>
      <c r="D59" s="159" t="s">
        <v>186</v>
      </c>
      <c r="E59" s="45"/>
      <c r="F59" s="46"/>
      <c r="G59" s="160"/>
      <c r="H59" s="45"/>
      <c r="I59" s="45"/>
      <c r="J59" s="45"/>
    </row>
    <row r="60" spans="1:10" s="9" customFormat="1" x14ac:dyDescent="0.2">
      <c r="A60" s="49" t="s">
        <v>346</v>
      </c>
      <c r="B60" s="159" t="s">
        <v>186</v>
      </c>
      <c r="C60" s="159" t="s">
        <v>186</v>
      </c>
      <c r="D60" s="159" t="s">
        <v>186</v>
      </c>
      <c r="E60" s="45"/>
      <c r="F60" s="46"/>
      <c r="G60" s="45"/>
      <c r="H60" s="45"/>
      <c r="I60" s="45"/>
      <c r="J60" s="45"/>
    </row>
    <row r="61" spans="1:10" s="9" customFormat="1" x14ac:dyDescent="0.2">
      <c r="A61" s="45"/>
      <c r="B61" s="45"/>
      <c r="C61" s="45"/>
      <c r="D61" s="45"/>
      <c r="E61" s="45"/>
      <c r="F61" s="45"/>
      <c r="G61" s="45"/>
      <c r="H61" s="45"/>
      <c r="I61" s="45"/>
      <c r="J61" s="45"/>
    </row>
    <row r="62" spans="1:10" s="9" customFormat="1" x14ac:dyDescent="0.2">
      <c r="A62" s="10" t="s">
        <v>62</v>
      </c>
      <c r="B62" s="45"/>
      <c r="C62" s="45"/>
      <c r="D62" s="45"/>
      <c r="E62" s="45"/>
      <c r="F62" s="45"/>
      <c r="G62" s="45"/>
      <c r="H62" s="45"/>
      <c r="I62" s="45"/>
      <c r="J62" s="45"/>
    </row>
    <row r="63" spans="1:10" s="9" customFormat="1" ht="12.75" customHeight="1" x14ac:dyDescent="0.2">
      <c r="A63" s="45"/>
      <c r="B63" s="53" t="s">
        <v>345</v>
      </c>
      <c r="C63" s="217" t="s">
        <v>344</v>
      </c>
      <c r="D63" s="218"/>
      <c r="E63" s="219"/>
      <c r="F63" s="45"/>
      <c r="G63" s="45"/>
      <c r="H63" s="45"/>
      <c r="I63" s="45"/>
      <c r="J63" s="45"/>
    </row>
    <row r="64" spans="1:10" s="9" customFormat="1" x14ac:dyDescent="0.2">
      <c r="A64" s="153" t="s">
        <v>343</v>
      </c>
      <c r="B64" s="152">
        <v>615138874.38999999</v>
      </c>
      <c r="C64" s="206" t="s">
        <v>342</v>
      </c>
      <c r="D64" s="207"/>
      <c r="E64" s="208"/>
      <c r="F64" s="45"/>
      <c r="G64" s="45"/>
      <c r="H64" s="45"/>
      <c r="I64" s="45"/>
      <c r="J64" s="45"/>
    </row>
    <row r="65" spans="1:10" s="9" customFormat="1" ht="14.25" x14ac:dyDescent="0.2">
      <c r="A65" s="153" t="s">
        <v>341</v>
      </c>
      <c r="B65" s="152">
        <v>0</v>
      </c>
      <c r="C65" s="206" t="s">
        <v>340</v>
      </c>
      <c r="D65" s="207"/>
      <c r="E65" s="208"/>
      <c r="F65" s="45"/>
      <c r="G65" s="45"/>
      <c r="H65" s="45"/>
      <c r="I65" s="45"/>
      <c r="J65" s="45"/>
    </row>
    <row r="66" spans="1:10" s="9" customFormat="1" x14ac:dyDescent="0.2">
      <c r="A66" s="153" t="s">
        <v>339</v>
      </c>
      <c r="B66" s="152">
        <v>0</v>
      </c>
      <c r="C66" s="206" t="s">
        <v>338</v>
      </c>
      <c r="D66" s="207"/>
      <c r="E66" s="208"/>
      <c r="F66" s="45"/>
      <c r="G66" s="45"/>
      <c r="H66" s="45"/>
      <c r="I66" s="45"/>
      <c r="J66" s="45"/>
    </row>
    <row r="67" spans="1:10" s="9" customFormat="1" x14ac:dyDescent="0.2">
      <c r="A67" s="153" t="s">
        <v>337</v>
      </c>
      <c r="B67" s="152">
        <v>0</v>
      </c>
      <c r="C67" s="206" t="s">
        <v>336</v>
      </c>
      <c r="D67" s="207"/>
      <c r="E67" s="208"/>
      <c r="F67" s="45"/>
      <c r="G67" s="45"/>
      <c r="H67" s="45"/>
      <c r="I67" s="45"/>
      <c r="J67" s="45"/>
    </row>
    <row r="68" spans="1:10" s="9" customFormat="1" x14ac:dyDescent="0.2">
      <c r="A68" s="153" t="s">
        <v>335</v>
      </c>
      <c r="B68" s="152">
        <v>0</v>
      </c>
      <c r="C68" s="206" t="s">
        <v>334</v>
      </c>
      <c r="D68" s="207"/>
      <c r="E68" s="208"/>
      <c r="F68" s="45"/>
      <c r="G68" s="45"/>
      <c r="H68" s="45"/>
      <c r="I68" s="45"/>
      <c r="J68" s="45"/>
    </row>
    <row r="69" spans="1:10" s="9" customFormat="1" x14ac:dyDescent="0.2">
      <c r="A69" s="158" t="s">
        <v>333</v>
      </c>
      <c r="B69" s="152">
        <v>0</v>
      </c>
      <c r="C69" s="157" t="s">
        <v>332</v>
      </c>
      <c r="D69" s="156"/>
      <c r="E69" s="155"/>
      <c r="F69" s="45"/>
      <c r="G69" s="45"/>
      <c r="H69" s="45"/>
      <c r="I69" s="45"/>
      <c r="J69" s="45"/>
    </row>
    <row r="70" spans="1:10" s="9" customFormat="1" x14ac:dyDescent="0.2">
      <c r="A70" s="65" t="s">
        <v>331</v>
      </c>
      <c r="B70" s="152">
        <v>0</v>
      </c>
      <c r="C70" s="157" t="s">
        <v>330</v>
      </c>
      <c r="D70" s="156"/>
      <c r="E70" s="155"/>
      <c r="F70" s="45"/>
      <c r="G70" s="45"/>
      <c r="H70" s="45"/>
      <c r="I70" s="45"/>
      <c r="J70" s="45"/>
    </row>
    <row r="71" spans="1:10" s="9" customFormat="1" x14ac:dyDescent="0.2">
      <c r="A71" s="154" t="s">
        <v>329</v>
      </c>
      <c r="B71" s="152">
        <v>0</v>
      </c>
      <c r="C71" s="206" t="s">
        <v>328</v>
      </c>
      <c r="D71" s="207"/>
      <c r="E71" s="208"/>
      <c r="F71" s="45"/>
      <c r="G71" s="45"/>
      <c r="H71" s="45"/>
      <c r="I71" s="45"/>
      <c r="J71" s="45"/>
    </row>
    <row r="72" spans="1:10" s="9" customFormat="1" x14ac:dyDescent="0.2">
      <c r="A72" s="153" t="s">
        <v>327</v>
      </c>
      <c r="B72" s="152">
        <v>0</v>
      </c>
      <c r="C72" s="206" t="s">
        <v>326</v>
      </c>
      <c r="D72" s="207"/>
      <c r="E72" s="208"/>
      <c r="F72" s="45"/>
      <c r="G72" s="45"/>
      <c r="H72" s="45"/>
      <c r="I72" s="45"/>
      <c r="J72" s="45"/>
    </row>
    <row r="73" spans="1:10" s="9" customFormat="1" x14ac:dyDescent="0.2">
      <c r="A73" s="153" t="s">
        <v>325</v>
      </c>
      <c r="B73" s="152">
        <v>0</v>
      </c>
      <c r="C73" s="209" t="s">
        <v>324</v>
      </c>
      <c r="D73" s="210"/>
      <c r="E73" s="211"/>
      <c r="F73" s="45"/>
      <c r="G73" s="45"/>
      <c r="H73" s="45"/>
      <c r="I73" s="45"/>
      <c r="J73" s="45"/>
    </row>
    <row r="74" spans="1:10" s="9" customFormat="1" ht="12.75" customHeight="1" x14ac:dyDescent="0.2">
      <c r="A74" s="49" t="s">
        <v>136</v>
      </c>
      <c r="B74" s="152">
        <f>SUM(B64:B68)-SUM(B71:B73)</f>
        <v>615138874.38999999</v>
      </c>
      <c r="C74" s="45"/>
      <c r="D74" s="45"/>
      <c r="E74" s="45"/>
      <c r="F74" s="45"/>
      <c r="G74" s="45"/>
      <c r="H74" s="45"/>
      <c r="I74" s="45"/>
      <c r="J74" s="45"/>
    </row>
    <row r="75" spans="1:10" s="9" customFormat="1" ht="12.75" customHeight="1" x14ac:dyDescent="0.2">
      <c r="A75" s="49" t="s">
        <v>323</v>
      </c>
      <c r="B75" s="151" t="s">
        <v>322</v>
      </c>
      <c r="C75" s="45"/>
      <c r="D75" s="45"/>
      <c r="E75" s="45"/>
      <c r="F75" s="45"/>
      <c r="G75" s="45"/>
      <c r="H75" s="45"/>
      <c r="I75" s="45"/>
      <c r="J75" s="45"/>
    </row>
    <row r="76" spans="1:10" s="9" customFormat="1" x14ac:dyDescent="0.2">
      <c r="A76" s="49" t="s">
        <v>321</v>
      </c>
      <c r="B76" s="150">
        <v>0.89</v>
      </c>
      <c r="C76" s="45"/>
      <c r="D76" s="45"/>
      <c r="E76" s="45"/>
      <c r="F76" s="45"/>
      <c r="G76" s="45"/>
      <c r="H76" s="45"/>
      <c r="I76" s="45"/>
      <c r="J76" s="45"/>
    </row>
    <row r="77" spans="1:10" s="9" customFormat="1" ht="12.75" customHeight="1" x14ac:dyDescent="0.2">
      <c r="A77" s="49" t="s">
        <v>320</v>
      </c>
      <c r="B77" s="150">
        <v>0.89</v>
      </c>
      <c r="C77" s="125"/>
      <c r="D77" s="45"/>
      <c r="E77" s="45"/>
      <c r="F77" s="45"/>
      <c r="G77" s="45"/>
      <c r="H77" s="45"/>
      <c r="I77" s="45"/>
      <c r="J77" s="45"/>
    </row>
    <row r="78" spans="1:10" s="9" customFormat="1" x14ac:dyDescent="0.2">
      <c r="A78" s="49" t="s">
        <v>319</v>
      </c>
      <c r="B78" s="149">
        <f>B74-B87</f>
        <v>615138874.38999999</v>
      </c>
      <c r="C78" s="45"/>
      <c r="D78" s="45"/>
      <c r="E78" s="45"/>
      <c r="F78" s="45"/>
      <c r="G78" s="45"/>
      <c r="H78" s="45"/>
      <c r="I78" s="45"/>
      <c r="J78" s="45"/>
    </row>
    <row r="79" spans="1:10" s="9" customFormat="1" x14ac:dyDescent="0.2">
      <c r="A79" s="49" t="s">
        <v>318</v>
      </c>
      <c r="B79" s="148"/>
      <c r="C79" s="45"/>
      <c r="D79" s="45"/>
      <c r="E79" s="45"/>
      <c r="F79" s="45"/>
      <c r="G79" s="45"/>
      <c r="H79" s="45"/>
      <c r="I79" s="45"/>
      <c r="J79" s="45"/>
    </row>
    <row r="80" spans="1:10" s="9" customFormat="1" x14ac:dyDescent="0.2">
      <c r="A80" s="26"/>
      <c r="B80" s="73"/>
      <c r="C80" s="45"/>
      <c r="D80" s="45"/>
      <c r="E80" s="45"/>
      <c r="F80" s="45"/>
      <c r="G80" s="45"/>
      <c r="H80" s="45"/>
      <c r="I80" s="45"/>
      <c r="J80" s="45"/>
    </row>
    <row r="81" spans="1:10" s="9" customFormat="1" x14ac:dyDescent="0.2">
      <c r="A81" s="26"/>
      <c r="B81" s="73"/>
      <c r="C81" s="45"/>
      <c r="D81" s="45"/>
      <c r="E81" s="45"/>
      <c r="F81" s="45"/>
      <c r="G81" s="45"/>
      <c r="H81" s="45"/>
      <c r="I81" s="45"/>
      <c r="J81" s="45"/>
    </row>
    <row r="82" spans="1:10" s="9" customFormat="1" x14ac:dyDescent="0.2">
      <c r="A82" s="147"/>
      <c r="B82" s="73"/>
      <c r="C82" s="45"/>
      <c r="D82" s="45"/>
      <c r="E82" s="45"/>
      <c r="F82" s="45"/>
      <c r="G82" s="45"/>
      <c r="H82" s="45"/>
      <c r="I82" s="45"/>
      <c r="J82" s="45"/>
    </row>
    <row r="83" spans="1:10" s="9" customFormat="1" x14ac:dyDescent="0.2">
      <c r="A83" s="47"/>
      <c r="B83" s="47"/>
      <c r="C83" s="45"/>
      <c r="D83" s="45"/>
      <c r="E83" s="45"/>
      <c r="F83" s="45"/>
      <c r="G83" s="45"/>
      <c r="H83" s="45"/>
      <c r="I83" s="45"/>
      <c r="J83" s="45"/>
    </row>
    <row r="84" spans="1:10" s="9" customFormat="1" x14ac:dyDescent="0.2">
      <c r="A84" s="10" t="s">
        <v>317</v>
      </c>
      <c r="B84" s="45"/>
      <c r="C84" s="45"/>
      <c r="D84" s="45"/>
      <c r="E84" s="45"/>
      <c r="F84" s="45"/>
      <c r="G84" s="45"/>
      <c r="H84" s="45"/>
      <c r="I84" s="45"/>
      <c r="J84" s="45"/>
    </row>
    <row r="85" spans="1:10" s="9" customFormat="1" x14ac:dyDescent="0.2">
      <c r="A85" s="127" t="s">
        <v>316</v>
      </c>
      <c r="B85" s="146" t="s">
        <v>315</v>
      </c>
      <c r="C85" s="45"/>
      <c r="D85" s="45"/>
      <c r="E85" s="45"/>
      <c r="F85" s="45"/>
      <c r="G85" s="45"/>
      <c r="H85" s="45"/>
      <c r="I85" s="45"/>
      <c r="J85" s="45"/>
    </row>
    <row r="86" spans="1:10" s="9" customFormat="1" x14ac:dyDescent="0.2">
      <c r="A86" s="127" t="s">
        <v>314</v>
      </c>
      <c r="B86" s="145">
        <v>5000000000</v>
      </c>
      <c r="C86" s="45"/>
      <c r="D86" s="45"/>
      <c r="E86" s="45"/>
      <c r="F86" s="45"/>
      <c r="G86" s="45"/>
      <c r="H86" s="45"/>
      <c r="I86" s="45"/>
      <c r="J86" s="45"/>
    </row>
    <row r="87" spans="1:10" s="9" customFormat="1" ht="25.5" x14ac:dyDescent="0.2">
      <c r="A87" s="127" t="s">
        <v>313</v>
      </c>
      <c r="B87" s="142">
        <v>0</v>
      </c>
      <c r="C87" s="45"/>
      <c r="D87" s="45"/>
      <c r="E87" s="45"/>
      <c r="F87" s="45"/>
      <c r="G87" s="45"/>
      <c r="H87" s="45"/>
      <c r="I87" s="45"/>
      <c r="J87" s="45"/>
    </row>
    <row r="88" spans="1:10" s="9" customFormat="1" ht="25.5" x14ac:dyDescent="0.2">
      <c r="A88" s="127" t="s">
        <v>312</v>
      </c>
      <c r="B88" s="144">
        <v>0</v>
      </c>
      <c r="C88" s="44"/>
      <c r="D88" s="45"/>
      <c r="E88" s="45"/>
      <c r="F88" s="45"/>
      <c r="G88" s="45"/>
      <c r="H88" s="45"/>
      <c r="I88" s="45"/>
      <c r="J88" s="45"/>
    </row>
    <row r="89" spans="1:10" s="9" customFormat="1" x14ac:dyDescent="0.2">
      <c r="A89" s="127" t="s">
        <v>311</v>
      </c>
      <c r="B89" s="142">
        <v>691329679.96000004</v>
      </c>
      <c r="C89" s="45"/>
      <c r="D89" s="45"/>
      <c r="E89" s="45"/>
      <c r="F89" s="45"/>
      <c r="G89" s="45"/>
      <c r="H89" s="45"/>
      <c r="I89" s="45"/>
      <c r="J89" s="45"/>
    </row>
    <row r="90" spans="1:10" s="9" customFormat="1" ht="12.75" customHeight="1" x14ac:dyDescent="0.2">
      <c r="A90" s="127" t="s">
        <v>310</v>
      </c>
      <c r="B90" s="144">
        <v>24567070.509999938</v>
      </c>
      <c r="C90" s="45"/>
      <c r="D90" s="45"/>
      <c r="E90" s="45"/>
      <c r="F90" s="45"/>
      <c r="G90" s="45"/>
      <c r="H90" s="45"/>
      <c r="I90" s="45"/>
      <c r="J90" s="45"/>
    </row>
    <row r="91" spans="1:10" s="9" customFormat="1" x14ac:dyDescent="0.2">
      <c r="A91" s="127" t="s">
        <v>309</v>
      </c>
      <c r="B91" s="143" t="s">
        <v>308</v>
      </c>
      <c r="C91" s="45"/>
      <c r="D91" s="45"/>
      <c r="E91" s="45"/>
      <c r="F91" s="45"/>
      <c r="G91" s="45"/>
      <c r="H91" s="45"/>
      <c r="I91" s="45"/>
      <c r="J91" s="45"/>
    </row>
    <row r="92" spans="1:10" s="9" customFormat="1" x14ac:dyDescent="0.2">
      <c r="A92" s="127" t="s">
        <v>307</v>
      </c>
      <c r="B92" s="139">
        <v>0</v>
      </c>
      <c r="C92" s="45"/>
      <c r="D92" s="45"/>
      <c r="E92" s="45"/>
      <c r="F92" s="45"/>
      <c r="G92" s="45"/>
      <c r="H92" s="45"/>
      <c r="I92" s="45"/>
      <c r="J92" s="45"/>
    </row>
    <row r="93" spans="1:10" s="9" customFormat="1" x14ac:dyDescent="0.2">
      <c r="A93" s="127" t="s">
        <v>306</v>
      </c>
      <c r="B93" s="139">
        <v>0</v>
      </c>
      <c r="C93" s="45"/>
      <c r="D93" s="45"/>
      <c r="E93" s="45"/>
      <c r="F93" s="45"/>
      <c r="G93" s="45"/>
      <c r="H93" s="45"/>
      <c r="I93" s="45"/>
      <c r="J93" s="45"/>
    </row>
    <row r="94" spans="1:10" s="9" customFormat="1" ht="12.75" customHeight="1" x14ac:dyDescent="0.2">
      <c r="A94" s="127" t="s">
        <v>305</v>
      </c>
      <c r="B94" s="142">
        <v>2061740.95</v>
      </c>
      <c r="C94" s="44"/>
      <c r="D94" s="141"/>
      <c r="E94" s="45"/>
      <c r="F94" s="45"/>
      <c r="G94" s="45"/>
      <c r="H94" s="45"/>
      <c r="I94" s="45"/>
      <c r="J94" s="45"/>
    </row>
    <row r="95" spans="1:10" s="9" customFormat="1" ht="25.5" x14ac:dyDescent="0.2">
      <c r="A95" s="127" t="s">
        <v>304</v>
      </c>
      <c r="B95" s="139">
        <v>0</v>
      </c>
      <c r="C95" s="45"/>
      <c r="D95" s="45"/>
      <c r="E95" s="45"/>
      <c r="F95" s="45"/>
      <c r="G95" s="45"/>
      <c r="H95" s="45"/>
      <c r="I95" s="45"/>
      <c r="J95" s="45"/>
    </row>
    <row r="96" spans="1:10" s="9" customFormat="1" ht="14.25" x14ac:dyDescent="0.2">
      <c r="A96" s="127" t="s">
        <v>303</v>
      </c>
      <c r="B96" s="139">
        <f>B89+B65-B87</f>
        <v>691329679.96000004</v>
      </c>
      <c r="C96" s="45"/>
      <c r="D96" s="45"/>
      <c r="E96" s="45"/>
      <c r="F96" s="45"/>
      <c r="G96" s="45"/>
      <c r="H96" s="45"/>
      <c r="I96" s="45"/>
      <c r="J96" s="45"/>
    </row>
    <row r="97" spans="1:10" s="9" customFormat="1" x14ac:dyDescent="0.2">
      <c r="A97" s="127" t="s">
        <v>302</v>
      </c>
      <c r="B97" s="137"/>
      <c r="C97" s="45"/>
      <c r="D97" s="45"/>
      <c r="E97" s="45"/>
      <c r="F97" s="45"/>
      <c r="G97" s="45"/>
      <c r="H97" s="45"/>
      <c r="I97" s="45"/>
      <c r="J97" s="45"/>
    </row>
    <row r="98" spans="1:10" s="9" customFormat="1" ht="14.25" x14ac:dyDescent="0.2">
      <c r="A98" s="127" t="s">
        <v>301</v>
      </c>
      <c r="B98" s="140">
        <v>6095</v>
      </c>
      <c r="C98" s="45"/>
      <c r="D98" s="45"/>
      <c r="E98" s="45"/>
      <c r="F98" s="45"/>
      <c r="G98" s="45"/>
      <c r="H98" s="45"/>
      <c r="I98" s="45"/>
      <c r="J98" s="45"/>
    </row>
    <row r="99" spans="1:10" s="9" customFormat="1" ht="14.25" x14ac:dyDescent="0.2">
      <c r="A99" s="127" t="s">
        <v>300</v>
      </c>
      <c r="B99" s="139">
        <v>113426</v>
      </c>
      <c r="C99" s="45"/>
      <c r="D99" s="45"/>
      <c r="E99" s="45"/>
      <c r="F99" s="45"/>
      <c r="G99" s="45"/>
      <c r="H99" s="45"/>
      <c r="I99" s="45"/>
      <c r="J99" s="45"/>
    </row>
    <row r="100" spans="1:10" s="9" customFormat="1" x14ac:dyDescent="0.2">
      <c r="A100" s="127" t="s">
        <v>299</v>
      </c>
      <c r="B100" s="138">
        <v>0.57221373669830966</v>
      </c>
      <c r="C100" s="44"/>
      <c r="D100" s="45"/>
      <c r="E100" s="45"/>
      <c r="F100" s="45"/>
      <c r="G100" s="45"/>
      <c r="H100" s="45"/>
      <c r="I100" s="45"/>
      <c r="J100" s="45"/>
    </row>
    <row r="101" spans="1:10" s="9" customFormat="1" x14ac:dyDescent="0.2">
      <c r="A101" s="127" t="s">
        <v>298</v>
      </c>
      <c r="B101" s="137">
        <v>0.48659999999999998</v>
      </c>
      <c r="C101" s="45"/>
      <c r="D101" s="45"/>
      <c r="E101" s="45"/>
      <c r="F101" s="45"/>
      <c r="G101" s="45"/>
      <c r="H101" s="45"/>
      <c r="I101" s="45"/>
      <c r="J101" s="45"/>
    </row>
    <row r="102" spans="1:10" s="9" customFormat="1" x14ac:dyDescent="0.2">
      <c r="A102" s="127" t="s">
        <v>297</v>
      </c>
      <c r="B102" s="136">
        <v>56</v>
      </c>
      <c r="C102" s="45"/>
      <c r="D102" s="45"/>
      <c r="E102" s="45"/>
      <c r="F102" s="45"/>
      <c r="G102" s="45"/>
      <c r="H102" s="45"/>
      <c r="I102" s="45"/>
      <c r="J102" s="45"/>
    </row>
    <row r="103" spans="1:10" s="9" customFormat="1" x14ac:dyDescent="0.2">
      <c r="A103" s="127" t="s">
        <v>296</v>
      </c>
      <c r="B103" s="135">
        <v>204.68435945528583</v>
      </c>
      <c r="C103" s="134"/>
      <c r="D103" s="44"/>
      <c r="E103" s="45"/>
      <c r="F103" s="45"/>
      <c r="G103" s="45"/>
      <c r="H103" s="45"/>
      <c r="I103" s="45"/>
      <c r="J103" s="45"/>
    </row>
    <row r="104" spans="1:10" s="9" customFormat="1" ht="14.25" x14ac:dyDescent="0.2">
      <c r="A104" s="127" t="s">
        <v>295</v>
      </c>
      <c r="B104" s="133">
        <v>2.5570364806125252E-2</v>
      </c>
      <c r="C104" s="45"/>
      <c r="D104" s="45"/>
      <c r="E104" s="45"/>
      <c r="F104" s="45"/>
      <c r="G104" s="45"/>
      <c r="H104" s="45"/>
      <c r="I104" s="45"/>
      <c r="J104" s="45"/>
    </row>
    <row r="105" spans="1:10" s="9" customFormat="1" ht="14.25" x14ac:dyDescent="0.2">
      <c r="A105" s="127" t="s">
        <v>294</v>
      </c>
      <c r="B105" s="132" t="s">
        <v>293</v>
      </c>
      <c r="C105" s="45"/>
      <c r="D105" s="45"/>
      <c r="E105" s="45"/>
      <c r="F105" s="45"/>
      <c r="G105" s="45"/>
      <c r="H105" s="45"/>
      <c r="I105" s="45"/>
      <c r="J105" s="45"/>
    </row>
    <row r="106" spans="1:10" s="9" customFormat="1" x14ac:dyDescent="0.2">
      <c r="A106" s="127" t="s">
        <v>292</v>
      </c>
      <c r="B106" s="131">
        <v>0.31472623079258044</v>
      </c>
      <c r="C106" s="45"/>
      <c r="D106" s="45"/>
      <c r="E106" s="45"/>
      <c r="F106" s="45"/>
      <c r="G106" s="45"/>
      <c r="H106" s="45"/>
      <c r="I106" s="45"/>
      <c r="J106" s="45"/>
    </row>
    <row r="107" spans="1:10" s="9" customFormat="1" x14ac:dyDescent="0.2">
      <c r="A107" s="127" t="s">
        <v>291</v>
      </c>
      <c r="B107" s="126">
        <v>0.20930236851838438</v>
      </c>
      <c r="C107" s="45"/>
      <c r="D107" s="45"/>
      <c r="E107" s="45"/>
      <c r="F107" s="45"/>
      <c r="G107" s="45"/>
      <c r="H107" s="45"/>
      <c r="I107" s="45"/>
      <c r="J107" s="45"/>
    </row>
    <row r="108" spans="1:10" s="9" customFormat="1" x14ac:dyDescent="0.2">
      <c r="A108" s="49" t="s">
        <v>290</v>
      </c>
      <c r="B108" s="131">
        <v>0.35024143733654467</v>
      </c>
      <c r="C108" s="45"/>
      <c r="D108" s="45"/>
      <c r="E108" s="45"/>
      <c r="F108" s="45"/>
      <c r="G108" s="45"/>
      <c r="H108" s="45"/>
      <c r="I108" s="45"/>
      <c r="J108" s="45"/>
    </row>
    <row r="109" spans="1:10" s="9" customFormat="1" x14ac:dyDescent="0.2">
      <c r="A109" s="49" t="s">
        <v>289</v>
      </c>
      <c r="B109" s="126">
        <v>0.24553528428416541</v>
      </c>
      <c r="C109" s="45"/>
      <c r="D109" s="45"/>
      <c r="E109" s="45"/>
      <c r="F109" s="45"/>
      <c r="G109" s="45"/>
      <c r="H109" s="45"/>
      <c r="I109" s="45"/>
      <c r="J109" s="45"/>
    </row>
    <row r="110" spans="1:10" s="9" customFormat="1" ht="14.25" x14ac:dyDescent="0.2">
      <c r="A110" s="49" t="s">
        <v>288</v>
      </c>
      <c r="B110" s="130" t="s">
        <v>186</v>
      </c>
      <c r="C110" s="45"/>
      <c r="D110" s="45"/>
      <c r="E110" s="45"/>
      <c r="F110" s="45"/>
      <c r="G110" s="45"/>
      <c r="H110" s="45"/>
      <c r="I110" s="45"/>
      <c r="J110" s="45"/>
    </row>
    <row r="111" spans="1:10" s="9" customFormat="1" ht="14.25" x14ac:dyDescent="0.2">
      <c r="A111" s="49" t="s">
        <v>287</v>
      </c>
      <c r="B111" s="130" t="s">
        <v>186</v>
      </c>
      <c r="C111" s="45"/>
      <c r="D111" s="45"/>
      <c r="E111" s="45"/>
      <c r="F111" s="45"/>
      <c r="G111" s="45"/>
      <c r="H111" s="45"/>
      <c r="I111" s="45"/>
      <c r="J111" s="45"/>
    </row>
    <row r="112" spans="1:10" s="9" customFormat="1" ht="12.75" customHeight="1" x14ac:dyDescent="0.2">
      <c r="A112" s="127" t="s">
        <v>286</v>
      </c>
      <c r="B112" s="129" t="s">
        <v>186</v>
      </c>
      <c r="C112" s="45"/>
      <c r="D112" s="45"/>
      <c r="E112" s="45"/>
      <c r="F112" s="45"/>
      <c r="G112" s="45"/>
      <c r="H112" s="45"/>
      <c r="I112" s="45"/>
      <c r="J112" s="45"/>
    </row>
    <row r="113" spans="1:10" s="9" customFormat="1" ht="12.75" customHeight="1" x14ac:dyDescent="0.2">
      <c r="A113" s="127" t="s">
        <v>285</v>
      </c>
      <c r="B113" s="128" t="s">
        <v>284</v>
      </c>
      <c r="C113" s="45"/>
      <c r="D113" s="45"/>
      <c r="E113" s="45"/>
      <c r="F113" s="45"/>
      <c r="G113" s="45"/>
      <c r="H113" s="45"/>
      <c r="I113" s="45"/>
      <c r="J113" s="45"/>
    </row>
    <row r="114" spans="1:10" s="9" customFormat="1" ht="12.75" customHeight="1" x14ac:dyDescent="0.2">
      <c r="A114" s="127" t="s">
        <v>283</v>
      </c>
      <c r="B114" s="126">
        <v>0.05</v>
      </c>
      <c r="C114" s="125"/>
      <c r="D114" s="45"/>
      <c r="E114" s="45"/>
      <c r="F114" s="45"/>
      <c r="G114" s="45"/>
      <c r="H114" s="45"/>
      <c r="I114" s="45"/>
      <c r="J114" s="45"/>
    </row>
    <row r="115" spans="1:10" s="9" customFormat="1" x14ac:dyDescent="0.2">
      <c r="A115" s="5"/>
      <c r="B115" s="45"/>
      <c r="C115" s="45"/>
      <c r="D115" s="45"/>
      <c r="E115" s="45"/>
      <c r="F115" s="45"/>
      <c r="G115" s="45"/>
      <c r="H115" s="45"/>
      <c r="I115" s="45"/>
      <c r="J115" s="45"/>
    </row>
    <row r="116" spans="1:10" s="9" customFormat="1" x14ac:dyDescent="0.2">
      <c r="A116" s="124" t="s">
        <v>282</v>
      </c>
      <c r="B116" s="5"/>
      <c r="C116" s="5"/>
      <c r="D116" s="5"/>
      <c r="E116" s="5"/>
      <c r="F116" s="45"/>
      <c r="G116" s="45"/>
      <c r="H116" s="45"/>
      <c r="I116" s="45"/>
      <c r="J116" s="45"/>
    </row>
    <row r="117" spans="1:10" s="9" customFormat="1" x14ac:dyDescent="0.2">
      <c r="A117" s="5"/>
      <c r="B117" s="5"/>
      <c r="C117" s="123"/>
      <c r="D117" s="5"/>
      <c r="E117" s="5"/>
      <c r="F117" s="45"/>
      <c r="G117" s="45"/>
      <c r="H117" s="45"/>
      <c r="I117" s="45"/>
      <c r="J117" s="45"/>
    </row>
    <row r="118" spans="1:10" s="9" customFormat="1" x14ac:dyDescent="0.2">
      <c r="A118" s="119" t="s">
        <v>281</v>
      </c>
      <c r="B118" s="122">
        <f>B39</f>
        <v>1320267.0299999998</v>
      </c>
      <c r="C118" s="123"/>
      <c r="D118" s="116"/>
      <c r="E118" s="5"/>
      <c r="F118" s="45"/>
      <c r="G118" s="45"/>
      <c r="H118" s="45"/>
      <c r="I118" s="45"/>
      <c r="J118" s="45"/>
    </row>
    <row r="119" spans="1:10" s="9" customFormat="1" x14ac:dyDescent="0.2">
      <c r="A119" s="119" t="s">
        <v>280</v>
      </c>
      <c r="B119" s="122">
        <f>B51-B121</f>
        <v>2742372.5199999996</v>
      </c>
      <c r="C119" s="120"/>
      <c r="D119" s="5"/>
      <c r="E119" s="5"/>
      <c r="F119" s="45"/>
      <c r="G119" s="45"/>
      <c r="H119" s="45"/>
      <c r="I119" s="45"/>
      <c r="J119" s="45"/>
    </row>
    <row r="120" spans="1:10" s="9" customFormat="1" ht="14.25" x14ac:dyDescent="0.2">
      <c r="A120" s="119" t="s">
        <v>279</v>
      </c>
      <c r="B120" s="121"/>
      <c r="C120" s="120"/>
      <c r="D120" s="5"/>
      <c r="E120" s="5"/>
      <c r="F120" s="45"/>
      <c r="G120" s="45"/>
      <c r="H120" s="45"/>
      <c r="I120" s="45"/>
      <c r="J120" s="45"/>
    </row>
    <row r="121" spans="1:10" s="9" customFormat="1" x14ac:dyDescent="0.2">
      <c r="A121" s="119" t="s">
        <v>278</v>
      </c>
      <c r="B121" s="118">
        <v>19829430.960000001</v>
      </c>
      <c r="C121" s="26"/>
      <c r="D121" s="5"/>
      <c r="E121" s="5"/>
      <c r="F121" s="45"/>
      <c r="G121" s="45"/>
      <c r="H121" s="45"/>
      <c r="I121" s="45"/>
      <c r="J121" s="45"/>
    </row>
    <row r="122" spans="1:10" s="9" customFormat="1" x14ac:dyDescent="0.2">
      <c r="A122" s="5"/>
      <c r="B122" s="117"/>
      <c r="C122" s="5"/>
      <c r="D122" s="116"/>
      <c r="E122" s="5"/>
      <c r="F122" s="45"/>
      <c r="G122" s="45"/>
      <c r="H122" s="45"/>
      <c r="I122" s="45"/>
      <c r="J122" s="45"/>
    </row>
    <row r="123" spans="1:10" s="9" customFormat="1" x14ac:dyDescent="0.2">
      <c r="A123" s="10" t="s">
        <v>277</v>
      </c>
      <c r="B123" s="5"/>
      <c r="C123" s="5"/>
      <c r="D123" s="5"/>
      <c r="E123" s="5"/>
      <c r="F123" s="45"/>
      <c r="G123" s="45"/>
      <c r="H123" s="45"/>
      <c r="I123" s="45"/>
      <c r="J123" s="45"/>
    </row>
    <row r="124" spans="1:10" s="9" customFormat="1" x14ac:dyDescent="0.2">
      <c r="A124" s="5"/>
      <c r="B124" s="114" t="s">
        <v>146</v>
      </c>
      <c r="C124" s="114" t="s">
        <v>145</v>
      </c>
      <c r="D124" s="115" t="s">
        <v>144</v>
      </c>
      <c r="E124" s="114" t="s">
        <v>143</v>
      </c>
      <c r="F124" s="45"/>
      <c r="G124" s="45"/>
      <c r="H124" s="45"/>
      <c r="I124" s="45"/>
      <c r="J124" s="45"/>
    </row>
    <row r="125" spans="1:10" s="9" customFormat="1" x14ac:dyDescent="0.2">
      <c r="A125" s="49" t="s">
        <v>276</v>
      </c>
      <c r="B125" s="113">
        <v>120</v>
      </c>
      <c r="C125" s="110">
        <f>B125/$B$156</f>
        <v>1.9688269073010665E-2</v>
      </c>
      <c r="D125" s="111">
        <v>18688084.710000001</v>
      </c>
      <c r="E125" s="110">
        <f>D125/B89</f>
        <v>2.7032087948374042E-2</v>
      </c>
      <c r="F125" s="109"/>
      <c r="G125" s="45"/>
      <c r="H125" s="45"/>
      <c r="I125" s="45"/>
      <c r="J125" s="45"/>
    </row>
    <row r="126" spans="1:10" s="9" customFormat="1" x14ac:dyDescent="0.2">
      <c r="A126" s="49" t="s">
        <v>275</v>
      </c>
      <c r="B126" s="112">
        <v>0</v>
      </c>
      <c r="C126" s="110">
        <f>B126/$B$156</f>
        <v>0</v>
      </c>
      <c r="D126" s="111">
        <v>0</v>
      </c>
      <c r="E126" s="110">
        <v>0</v>
      </c>
      <c r="F126" s="109"/>
      <c r="G126" s="45"/>
      <c r="H126" s="45"/>
      <c r="I126" s="45"/>
      <c r="J126" s="45"/>
    </row>
    <row r="127" spans="1:10" s="9" customFormat="1" x14ac:dyDescent="0.2">
      <c r="A127" s="49" t="s">
        <v>274</v>
      </c>
      <c r="B127" s="112"/>
      <c r="C127" s="110">
        <f>B127/$B$156</f>
        <v>0</v>
      </c>
      <c r="D127" s="111"/>
      <c r="E127" s="110">
        <v>0</v>
      </c>
      <c r="F127" s="109"/>
      <c r="G127" s="45"/>
      <c r="H127" s="45"/>
      <c r="I127" s="45"/>
      <c r="J127" s="45"/>
    </row>
    <row r="128" spans="1:10" s="9" customFormat="1" x14ac:dyDescent="0.2">
      <c r="A128" s="49" t="s">
        <v>273</v>
      </c>
      <c r="B128" s="112"/>
      <c r="C128" s="110">
        <f>B128/$B$156</f>
        <v>0</v>
      </c>
      <c r="D128" s="111"/>
      <c r="E128" s="110">
        <v>0</v>
      </c>
      <c r="F128" s="45"/>
      <c r="G128" s="45"/>
      <c r="H128" s="45"/>
      <c r="I128" s="45"/>
      <c r="J128" s="45"/>
    </row>
    <row r="129" spans="1:10" s="9" customFormat="1" x14ac:dyDescent="0.2">
      <c r="A129" s="49" t="s">
        <v>272</v>
      </c>
      <c r="B129" s="112">
        <v>652</v>
      </c>
      <c r="C129" s="110"/>
      <c r="D129" s="111">
        <v>73629622.849999994</v>
      </c>
      <c r="E129" s="110"/>
      <c r="F129" s="109"/>
      <c r="G129" s="45"/>
      <c r="H129" s="45"/>
      <c r="I129" s="45"/>
      <c r="J129" s="45"/>
    </row>
    <row r="130" spans="1:10" s="9" customFormat="1" x14ac:dyDescent="0.2">
      <c r="A130" s="45"/>
      <c r="B130" s="5"/>
      <c r="C130" s="5"/>
      <c r="D130" s="5"/>
      <c r="E130" s="5"/>
      <c r="F130" s="45"/>
      <c r="G130" s="45"/>
      <c r="H130" s="45"/>
      <c r="I130" s="45"/>
      <c r="J130" s="45"/>
    </row>
    <row r="131" spans="1:10" s="9" customFormat="1" ht="14.25" x14ac:dyDescent="0.2">
      <c r="A131" s="10" t="s">
        <v>271</v>
      </c>
      <c r="B131" s="45"/>
      <c r="C131" s="45"/>
      <c r="D131" s="45"/>
      <c r="E131" s="45"/>
      <c r="F131" s="212" t="s">
        <v>270</v>
      </c>
      <c r="G131" s="213"/>
      <c r="H131" s="213"/>
      <c r="I131" s="213"/>
      <c r="J131" s="214"/>
    </row>
    <row r="132" spans="1:10" s="9" customFormat="1" ht="14.25" x14ac:dyDescent="0.2">
      <c r="A132" s="49"/>
      <c r="B132" s="108" t="s">
        <v>146</v>
      </c>
      <c r="C132" s="53" t="s">
        <v>145</v>
      </c>
      <c r="D132" s="108" t="s">
        <v>144</v>
      </c>
      <c r="E132" s="107" t="s">
        <v>143</v>
      </c>
      <c r="F132" s="106" t="s">
        <v>269</v>
      </c>
      <c r="G132" s="105" t="s">
        <v>268</v>
      </c>
      <c r="H132" s="104" t="s">
        <v>267</v>
      </c>
      <c r="I132" s="104" t="s">
        <v>266</v>
      </c>
      <c r="J132" s="104" t="s">
        <v>265</v>
      </c>
    </row>
    <row r="133" spans="1:10" s="9" customFormat="1" x14ac:dyDescent="0.2">
      <c r="A133" s="56" t="s">
        <v>264</v>
      </c>
      <c r="B133" s="101">
        <v>16</v>
      </c>
      <c r="C133" s="77">
        <f t="shared" ref="C133:C144" si="0">B133/$B$145</f>
        <v>1.1585807385952208E-3</v>
      </c>
      <c r="D133" s="103">
        <v>793325.5199999999</v>
      </c>
      <c r="E133" s="77">
        <f t="shared" ref="E133:E144" si="1">SUM(D133/$D$145)</f>
        <v>1.1475357459640693E-3</v>
      </c>
      <c r="F133" s="99">
        <v>5.2644226228849927E-2</v>
      </c>
      <c r="G133" s="102">
        <v>20.725059550085749</v>
      </c>
      <c r="H133" s="99">
        <f>F133</f>
        <v>5.2644226228849927E-2</v>
      </c>
      <c r="I133" s="97">
        <v>0</v>
      </c>
      <c r="J133" s="96">
        <f>H133</f>
        <v>5.2644226228849927E-2</v>
      </c>
    </row>
    <row r="134" spans="1:10" s="9" customFormat="1" x14ac:dyDescent="0.2">
      <c r="A134" s="56" t="s">
        <v>263</v>
      </c>
      <c r="B134" s="101">
        <v>5678</v>
      </c>
      <c r="C134" s="77">
        <f t="shared" si="0"/>
        <v>0.41115133960897898</v>
      </c>
      <c r="D134" s="103">
        <v>417753911.58999866</v>
      </c>
      <c r="E134" s="77">
        <f t="shared" si="1"/>
        <v>0.60427596803621919</v>
      </c>
      <c r="F134" s="99">
        <v>2.6074966933802859E-2</v>
      </c>
      <c r="G134" s="102">
        <v>33.176510283545291</v>
      </c>
      <c r="H134" s="99">
        <f>F134</f>
        <v>2.6074966933802859E-2</v>
      </c>
      <c r="I134" s="97">
        <v>1.49E-2</v>
      </c>
      <c r="J134" s="96">
        <f>F134</f>
        <v>2.6074966933802859E-2</v>
      </c>
    </row>
    <row r="135" spans="1:10" s="9" customFormat="1" x14ac:dyDescent="0.2">
      <c r="A135" s="49" t="s">
        <v>262</v>
      </c>
      <c r="B135" s="101"/>
      <c r="C135" s="77">
        <f t="shared" si="0"/>
        <v>0</v>
      </c>
      <c r="D135" s="88"/>
      <c r="E135" s="77">
        <f t="shared" si="1"/>
        <v>0</v>
      </c>
      <c r="F135" s="99" t="s">
        <v>419</v>
      </c>
      <c r="G135" s="102" t="s">
        <v>419</v>
      </c>
      <c r="H135" s="99" t="s">
        <v>419</v>
      </c>
      <c r="I135" s="97"/>
      <c r="J135" s="96"/>
    </row>
    <row r="136" spans="1:10" s="9" customFormat="1" x14ac:dyDescent="0.2">
      <c r="A136" s="49" t="s">
        <v>261</v>
      </c>
      <c r="B136" s="101"/>
      <c r="C136" s="77">
        <f t="shared" si="0"/>
        <v>0</v>
      </c>
      <c r="D136" s="88"/>
      <c r="E136" s="77">
        <f t="shared" si="1"/>
        <v>0</v>
      </c>
      <c r="F136" s="99" t="s">
        <v>419</v>
      </c>
      <c r="G136" s="102" t="s">
        <v>419</v>
      </c>
      <c r="H136" s="99" t="s">
        <v>419</v>
      </c>
      <c r="I136" s="97"/>
      <c r="J136" s="96"/>
    </row>
    <row r="137" spans="1:10" s="9" customFormat="1" x14ac:dyDescent="0.2">
      <c r="A137" s="49" t="s">
        <v>260</v>
      </c>
      <c r="B137" s="101">
        <v>199</v>
      </c>
      <c r="C137" s="77">
        <f t="shared" si="0"/>
        <v>1.440984793627806E-2</v>
      </c>
      <c r="D137" s="88">
        <v>4732757.7599999988</v>
      </c>
      <c r="E137" s="77">
        <f t="shared" si="1"/>
        <v>6.8458767172759512E-3</v>
      </c>
      <c r="F137" s="99">
        <v>3.1081294117406948E-2</v>
      </c>
      <c r="G137" s="98" t="s">
        <v>186</v>
      </c>
      <c r="H137" s="99">
        <f>F137</f>
        <v>3.1081294117406948E-2</v>
      </c>
      <c r="I137" s="97" t="s">
        <v>186</v>
      </c>
      <c r="J137" s="96">
        <f>F137</f>
        <v>3.1081294117406948E-2</v>
      </c>
    </row>
    <row r="138" spans="1:10" s="9" customFormat="1" x14ac:dyDescent="0.2">
      <c r="A138" s="49" t="s">
        <v>259</v>
      </c>
      <c r="B138" s="101"/>
      <c r="C138" s="77">
        <f t="shared" si="0"/>
        <v>0</v>
      </c>
      <c r="D138" s="88"/>
      <c r="E138" s="77">
        <f t="shared" si="1"/>
        <v>0</v>
      </c>
      <c r="F138" s="99" t="s">
        <v>419</v>
      </c>
      <c r="G138" s="102" t="s">
        <v>419</v>
      </c>
      <c r="H138" s="99" t="s">
        <v>419</v>
      </c>
      <c r="I138" s="97"/>
      <c r="J138" s="96"/>
    </row>
    <row r="139" spans="1:10" s="9" customFormat="1" x14ac:dyDescent="0.2">
      <c r="A139" s="49" t="s">
        <v>258</v>
      </c>
      <c r="B139" s="101">
        <v>42</v>
      </c>
      <c r="C139" s="77">
        <f t="shared" si="0"/>
        <v>3.0412744388124547E-3</v>
      </c>
      <c r="D139" s="88">
        <v>3247570.53</v>
      </c>
      <c r="E139" s="77">
        <f t="shared" si="1"/>
        <v>4.6975713963096485E-3</v>
      </c>
      <c r="F139" s="99">
        <v>1.8702500663472888E-2</v>
      </c>
      <c r="G139" s="102">
        <v>2.7522915734965721</v>
      </c>
      <c r="H139" s="99">
        <f>F139-0.25%</f>
        <v>1.6202500663472889E-2</v>
      </c>
      <c r="I139" s="97">
        <v>1.49E-2</v>
      </c>
      <c r="J139" s="96">
        <f>F139</f>
        <v>1.8702500663472888E-2</v>
      </c>
    </row>
    <row r="140" spans="1:10" s="9" customFormat="1" x14ac:dyDescent="0.2">
      <c r="A140" s="49" t="s">
        <v>257</v>
      </c>
      <c r="B140" s="101"/>
      <c r="C140" s="77">
        <f t="shared" si="0"/>
        <v>0</v>
      </c>
      <c r="D140" s="88"/>
      <c r="E140" s="77">
        <f t="shared" si="1"/>
        <v>0</v>
      </c>
      <c r="F140" s="99" t="s">
        <v>419</v>
      </c>
      <c r="G140" s="102" t="s">
        <v>419</v>
      </c>
      <c r="H140" s="99" t="s">
        <v>419</v>
      </c>
      <c r="I140" s="97"/>
      <c r="J140" s="96"/>
    </row>
    <row r="141" spans="1:10" s="9" customFormat="1" x14ac:dyDescent="0.2">
      <c r="A141" s="49" t="s">
        <v>256</v>
      </c>
      <c r="B141" s="101">
        <v>768</v>
      </c>
      <c r="C141" s="77">
        <f t="shared" si="0"/>
        <v>5.5611875452570604E-2</v>
      </c>
      <c r="D141" s="88">
        <v>42377065.159999967</v>
      </c>
      <c r="E141" s="77">
        <f t="shared" si="1"/>
        <v>6.1297910951041305E-2</v>
      </c>
      <c r="F141" s="99">
        <v>8.6853678264018803E-3</v>
      </c>
      <c r="G141" s="98" t="s">
        <v>186</v>
      </c>
      <c r="H141" s="99">
        <f>F141-0.25%</f>
        <v>6.1853678264018799E-3</v>
      </c>
      <c r="I141" s="97" t="s">
        <v>186</v>
      </c>
      <c r="J141" s="96">
        <f>F141</f>
        <v>8.6853678264018803E-3</v>
      </c>
    </row>
    <row r="142" spans="1:10" s="9" customFormat="1" x14ac:dyDescent="0.2">
      <c r="A142" s="49" t="s">
        <v>255</v>
      </c>
      <c r="B142" s="101">
        <v>5474</v>
      </c>
      <c r="C142" s="77">
        <f t="shared" si="0"/>
        <v>0.39637943519188995</v>
      </c>
      <c r="D142" s="88">
        <v>142701226.35000008</v>
      </c>
      <c r="E142" s="77">
        <f t="shared" si="1"/>
        <v>0.20641559372694182</v>
      </c>
      <c r="F142" s="99">
        <v>2.2321457591664175E-2</v>
      </c>
      <c r="G142" s="98" t="s">
        <v>186</v>
      </c>
      <c r="H142" s="99">
        <f>F142-2.25%</f>
        <v>-1.7854240833582377E-4</v>
      </c>
      <c r="I142" s="97" t="s">
        <v>186</v>
      </c>
      <c r="J142" s="96">
        <f>F142</f>
        <v>2.2321457591664175E-2</v>
      </c>
    </row>
    <row r="143" spans="1:10" s="9" customFormat="1" x14ac:dyDescent="0.2">
      <c r="A143" s="56" t="s">
        <v>254</v>
      </c>
      <c r="B143" s="101">
        <v>1633</v>
      </c>
      <c r="C143" s="77">
        <f t="shared" si="0"/>
        <v>0.11824764663287472</v>
      </c>
      <c r="D143" s="88">
        <v>79723823.049999997</v>
      </c>
      <c r="E143" s="77">
        <f t="shared" si="1"/>
        <v>0.11531954342624604</v>
      </c>
      <c r="F143" s="99">
        <v>3.7400000000000037E-2</v>
      </c>
      <c r="G143" s="98" t="s">
        <v>186</v>
      </c>
      <c r="H143" s="99">
        <f>F143-2.25%</f>
        <v>1.4900000000000038E-2</v>
      </c>
      <c r="I143" s="97" t="s">
        <v>186</v>
      </c>
      <c r="J143" s="96">
        <f>F143</f>
        <v>3.7400000000000037E-2</v>
      </c>
    </row>
    <row r="144" spans="1:10" s="9" customFormat="1" x14ac:dyDescent="0.2">
      <c r="A144" s="49" t="s">
        <v>253</v>
      </c>
      <c r="B144" s="101"/>
      <c r="C144" s="77">
        <f t="shared" si="0"/>
        <v>0</v>
      </c>
      <c r="D144" s="100"/>
      <c r="E144" s="77">
        <f t="shared" si="1"/>
        <v>0</v>
      </c>
      <c r="F144" s="99" t="s">
        <v>419</v>
      </c>
      <c r="G144" s="98" t="s">
        <v>186</v>
      </c>
      <c r="H144" s="96" t="s">
        <v>186</v>
      </c>
      <c r="I144" s="97" t="s">
        <v>186</v>
      </c>
      <c r="J144" s="96" t="s">
        <v>186</v>
      </c>
    </row>
    <row r="145" spans="1:10" s="9" customFormat="1" ht="12.75" customHeight="1" thickBot="1" x14ac:dyDescent="0.25">
      <c r="A145" s="70" t="s">
        <v>136</v>
      </c>
      <c r="B145" s="60">
        <f>SUM(B133:B144)</f>
        <v>13810</v>
      </c>
      <c r="C145" s="58">
        <f>SUM(C133:C144)</f>
        <v>1</v>
      </c>
      <c r="D145" s="59">
        <f>ROUND(SUM(D133:D144),2)</f>
        <v>691329679.96000004</v>
      </c>
      <c r="E145" s="58">
        <v>1</v>
      </c>
      <c r="F145" s="58">
        <f>ROUND(SUMPRODUCT(F133:F144,$E133:$E144),4)</f>
        <v>2.5600000000000001E-2</v>
      </c>
      <c r="G145" s="45"/>
      <c r="H145" s="95"/>
      <c r="I145" s="45"/>
      <c r="J145" s="58"/>
    </row>
    <row r="146" spans="1:10" s="9" customFormat="1" ht="12.75" customHeight="1" thickTop="1" x14ac:dyDescent="0.2">
      <c r="A146" s="45"/>
      <c r="B146" s="94"/>
      <c r="C146" s="94"/>
      <c r="D146" s="94"/>
      <c r="E146" s="94"/>
      <c r="F146" s="93"/>
      <c r="G146" s="45"/>
      <c r="H146" s="45"/>
      <c r="I146" s="45"/>
      <c r="J146" s="45"/>
    </row>
    <row r="147" spans="1:10" s="9" customFormat="1" x14ac:dyDescent="0.2">
      <c r="A147" s="10" t="s">
        <v>252</v>
      </c>
      <c r="B147" s="45"/>
      <c r="C147" s="45"/>
      <c r="D147" s="92"/>
      <c r="E147" s="45"/>
      <c r="F147" s="45"/>
      <c r="G147" s="45"/>
      <c r="H147" s="45"/>
      <c r="I147" s="45"/>
      <c r="J147" s="5"/>
    </row>
    <row r="148" spans="1:10" s="9" customFormat="1" ht="12.75" customHeight="1" x14ac:dyDescent="0.2">
      <c r="A148" s="71" t="s">
        <v>251</v>
      </c>
      <c r="B148" s="53" t="s">
        <v>146</v>
      </c>
      <c r="C148" s="53" t="s">
        <v>145</v>
      </c>
      <c r="D148" s="53" t="s">
        <v>144</v>
      </c>
      <c r="E148" s="53" t="s">
        <v>143</v>
      </c>
      <c r="F148" s="45"/>
      <c r="G148" s="45"/>
      <c r="H148" s="45"/>
      <c r="I148" s="45"/>
      <c r="J148" s="5"/>
    </row>
    <row r="149" spans="1:10" s="9" customFormat="1" x14ac:dyDescent="0.2">
      <c r="A149" s="49" t="s">
        <v>250</v>
      </c>
      <c r="B149" s="91">
        <f>B174-B150-B151-B152-B153-B154</f>
        <v>6059</v>
      </c>
      <c r="C149" s="62">
        <f t="shared" ref="C149:C155" si="2">B149/$B$156</f>
        <v>0.99409351927809675</v>
      </c>
      <c r="D149" s="88">
        <v>688212229.00999999</v>
      </c>
      <c r="E149" s="62">
        <f t="shared" ref="E149:E155" si="3">D149/$D$156</f>
        <v>0.99549064499851891</v>
      </c>
      <c r="F149" s="45"/>
      <c r="G149" s="45"/>
      <c r="H149" s="45"/>
      <c r="I149" s="45"/>
      <c r="J149" s="5"/>
    </row>
    <row r="150" spans="1:10" s="9" customFormat="1" x14ac:dyDescent="0.2">
      <c r="A150" s="49" t="s">
        <v>249</v>
      </c>
      <c r="B150" s="91">
        <v>19</v>
      </c>
      <c r="C150" s="62">
        <f t="shared" si="2"/>
        <v>3.117309269893355E-3</v>
      </c>
      <c r="D150" s="88">
        <v>1401275.06</v>
      </c>
      <c r="E150" s="62">
        <f t="shared" si="3"/>
        <v>2.0269273844587105E-3</v>
      </c>
      <c r="F150" s="45"/>
      <c r="G150" s="45"/>
      <c r="H150" s="45"/>
      <c r="I150" s="45"/>
      <c r="J150" s="5"/>
    </row>
    <row r="151" spans="1:10" s="9" customFormat="1" x14ac:dyDescent="0.2">
      <c r="A151" s="49" t="s">
        <v>248</v>
      </c>
      <c r="B151" s="91">
        <v>11</v>
      </c>
      <c r="C151" s="62">
        <f t="shared" si="2"/>
        <v>1.804757998359311E-3</v>
      </c>
      <c r="D151" s="88">
        <v>1071982.8699999999</v>
      </c>
      <c r="E151" s="62">
        <f t="shared" si="3"/>
        <v>1.5506102241437463E-3</v>
      </c>
      <c r="F151" s="45"/>
      <c r="G151" s="45"/>
      <c r="H151" s="45"/>
      <c r="I151" s="45"/>
      <c r="J151" s="5"/>
    </row>
    <row r="152" spans="1:10" s="9" customFormat="1" x14ac:dyDescent="0.2">
      <c r="A152" s="49" t="s">
        <v>247</v>
      </c>
      <c r="B152" s="91">
        <v>1</v>
      </c>
      <c r="C152" s="62">
        <f t="shared" si="2"/>
        <v>1.6406890894175554E-4</v>
      </c>
      <c r="D152" s="89">
        <v>117969.42</v>
      </c>
      <c r="E152" s="62">
        <f t="shared" si="3"/>
        <v>1.7064133570372049E-4</v>
      </c>
      <c r="F152" s="45"/>
      <c r="G152" s="5" t="s">
        <v>246</v>
      </c>
      <c r="H152" s="45"/>
      <c r="I152" s="45"/>
      <c r="J152" s="5"/>
    </row>
    <row r="153" spans="1:10" s="9" customFormat="1" x14ac:dyDescent="0.2">
      <c r="A153" s="49" t="s">
        <v>245</v>
      </c>
      <c r="B153" s="91">
        <v>5</v>
      </c>
      <c r="C153" s="62">
        <f t="shared" si="2"/>
        <v>8.2034454470877774E-4</v>
      </c>
      <c r="D153" s="89">
        <v>526223.6</v>
      </c>
      <c r="E153" s="62">
        <f t="shared" si="3"/>
        <v>7.6117605717498937E-4</v>
      </c>
      <c r="F153" s="45"/>
      <c r="G153" s="45"/>
      <c r="H153" s="45"/>
      <c r="I153" s="45"/>
      <c r="J153" s="5"/>
    </row>
    <row r="154" spans="1:10" s="9" customFormat="1" x14ac:dyDescent="0.2">
      <c r="A154" s="49" t="s">
        <v>244</v>
      </c>
      <c r="B154" s="90"/>
      <c r="C154" s="62">
        <f t="shared" si="2"/>
        <v>0</v>
      </c>
      <c r="D154" s="89"/>
      <c r="E154" s="62">
        <f t="shared" si="3"/>
        <v>0</v>
      </c>
      <c r="F154" s="45"/>
      <c r="G154" s="45"/>
      <c r="H154" s="45"/>
      <c r="I154" s="45"/>
      <c r="J154" s="5"/>
    </row>
    <row r="155" spans="1:10" s="9" customFormat="1" x14ac:dyDescent="0.2">
      <c r="A155" s="49" t="s">
        <v>243</v>
      </c>
      <c r="B155" s="90"/>
      <c r="C155" s="62">
        <f t="shared" si="2"/>
        <v>0</v>
      </c>
      <c r="D155" s="89"/>
      <c r="E155" s="62">
        <f t="shared" si="3"/>
        <v>0</v>
      </c>
      <c r="F155" s="45"/>
      <c r="G155" s="45"/>
      <c r="H155" s="45"/>
      <c r="I155" s="45"/>
      <c r="J155" s="5"/>
    </row>
    <row r="156" spans="1:10" s="9" customFormat="1" ht="12.75" customHeight="1" thickBot="1" x14ac:dyDescent="0.25">
      <c r="A156" s="70" t="s">
        <v>136</v>
      </c>
      <c r="B156" s="60">
        <f>SUM(B149:B155)</f>
        <v>6095</v>
      </c>
      <c r="C156" s="58">
        <f>SUM(C149:C155)</f>
        <v>1</v>
      </c>
      <c r="D156" s="59">
        <f>SUM(D149:D155)</f>
        <v>691329679.95999992</v>
      </c>
      <c r="E156" s="58">
        <f>SUM(E149:E155)</f>
        <v>1.0000000000000002</v>
      </c>
      <c r="F156" s="45"/>
      <c r="G156" s="45"/>
      <c r="H156" s="45"/>
      <c r="I156" s="45"/>
      <c r="J156" s="5"/>
    </row>
    <row r="157" spans="1:10" s="9" customFormat="1" ht="12.75" customHeight="1" thickTop="1" x14ac:dyDescent="0.2">
      <c r="A157" s="5"/>
      <c r="B157" s="45"/>
      <c r="C157" s="45"/>
      <c r="D157" s="45"/>
      <c r="E157" s="45"/>
      <c r="F157" s="45"/>
      <c r="G157" s="45"/>
      <c r="H157" s="45"/>
      <c r="I157" s="45"/>
      <c r="J157" s="5"/>
    </row>
    <row r="158" spans="1:10" s="9" customFormat="1" x14ac:dyDescent="0.2">
      <c r="A158" s="71" t="s">
        <v>242</v>
      </c>
      <c r="B158" s="53" t="s">
        <v>146</v>
      </c>
      <c r="C158" s="53" t="s">
        <v>145</v>
      </c>
      <c r="D158" s="53" t="s">
        <v>144</v>
      </c>
      <c r="E158" s="53" t="s">
        <v>143</v>
      </c>
      <c r="F158" s="45"/>
      <c r="G158" s="45"/>
      <c r="H158" s="45"/>
      <c r="I158" s="45"/>
      <c r="J158" s="5"/>
    </row>
    <row r="159" spans="1:10" s="9" customFormat="1" x14ac:dyDescent="0.2">
      <c r="A159" s="49" t="s">
        <v>240</v>
      </c>
      <c r="B159" s="64">
        <v>2868</v>
      </c>
      <c r="C159" s="87">
        <f t="shared" ref="C159:C170" si="4">B159/$B$174</f>
        <v>0.47054963084495488</v>
      </c>
      <c r="D159" s="88">
        <v>218408309.28999999</v>
      </c>
      <c r="E159" s="87">
        <f t="shared" ref="E159:E170" si="5">D159/$D$174</f>
        <v>0.3159249712852441</v>
      </c>
      <c r="F159" s="45"/>
      <c r="G159" s="45"/>
      <c r="H159" s="45"/>
      <c r="I159" s="45"/>
      <c r="J159" s="5"/>
    </row>
    <row r="160" spans="1:10" s="9" customFormat="1" x14ac:dyDescent="0.2">
      <c r="A160" s="49" t="s">
        <v>239</v>
      </c>
      <c r="B160" s="64">
        <v>436</v>
      </c>
      <c r="C160" s="87">
        <f t="shared" si="4"/>
        <v>7.1534044298605409E-2</v>
      </c>
      <c r="D160" s="88">
        <v>55764781.039999999</v>
      </c>
      <c r="E160" s="87">
        <f t="shared" si="5"/>
        <v>8.0663079651413949E-2</v>
      </c>
      <c r="F160" s="45"/>
      <c r="G160" s="45"/>
      <c r="H160" s="45"/>
      <c r="I160" s="45"/>
      <c r="J160" s="5"/>
    </row>
    <row r="161" spans="1:10" s="9" customFormat="1" x14ac:dyDescent="0.2">
      <c r="A161" s="49" t="s">
        <v>238</v>
      </c>
      <c r="B161" s="64">
        <v>464</v>
      </c>
      <c r="C161" s="87">
        <f t="shared" si="4"/>
        <v>7.6127973748974564E-2</v>
      </c>
      <c r="D161" s="88">
        <v>65929057.729999997</v>
      </c>
      <c r="E161" s="87">
        <f t="shared" si="5"/>
        <v>9.5365582646205233E-2</v>
      </c>
      <c r="F161" s="45"/>
      <c r="G161" s="45"/>
      <c r="H161" s="45"/>
      <c r="I161" s="45"/>
      <c r="J161" s="5"/>
    </row>
    <row r="162" spans="1:10" s="9" customFormat="1" x14ac:dyDescent="0.2">
      <c r="A162" s="49" t="s">
        <v>237</v>
      </c>
      <c r="B162" s="64">
        <v>485</v>
      </c>
      <c r="C162" s="87">
        <f t="shared" si="4"/>
        <v>7.9573420836751438E-2</v>
      </c>
      <c r="D162" s="88">
        <v>67466965.370000005</v>
      </c>
      <c r="E162" s="87">
        <f t="shared" si="5"/>
        <v>9.7590147401025229E-2</v>
      </c>
      <c r="F162" s="45"/>
      <c r="G162" s="45"/>
      <c r="H162" s="45"/>
      <c r="I162" s="45"/>
      <c r="J162" s="5"/>
    </row>
    <row r="163" spans="1:10" s="9" customFormat="1" x14ac:dyDescent="0.2">
      <c r="A163" s="49" t="s">
        <v>236</v>
      </c>
      <c r="B163" s="64">
        <v>634</v>
      </c>
      <c r="C163" s="87">
        <f t="shared" si="4"/>
        <v>0.10401968826907301</v>
      </c>
      <c r="D163" s="88">
        <v>97446535.120000005</v>
      </c>
      <c r="E163" s="87">
        <f t="shared" si="5"/>
        <v>0.14095523155557013</v>
      </c>
      <c r="F163" s="45"/>
      <c r="G163" s="45"/>
      <c r="H163" s="45"/>
      <c r="I163" s="45"/>
      <c r="J163" s="5"/>
    </row>
    <row r="164" spans="1:10" s="9" customFormat="1" x14ac:dyDescent="0.2">
      <c r="A164" s="49" t="s">
        <v>235</v>
      </c>
      <c r="B164" s="64">
        <v>563</v>
      </c>
      <c r="C164" s="87">
        <f t="shared" si="4"/>
        <v>9.2370795734208366E-2</v>
      </c>
      <c r="D164" s="88">
        <v>80912262.519999996</v>
      </c>
      <c r="E164" s="87">
        <f t="shared" si="5"/>
        <v>0.11703860671030576</v>
      </c>
      <c r="F164" s="45"/>
      <c r="G164" s="45"/>
      <c r="H164" s="45"/>
      <c r="I164" s="45"/>
      <c r="J164" s="5"/>
    </row>
    <row r="165" spans="1:10" s="9" customFormat="1" x14ac:dyDescent="0.2">
      <c r="A165" s="49" t="s">
        <v>234</v>
      </c>
      <c r="B165" s="64">
        <v>407</v>
      </c>
      <c r="C165" s="87">
        <f t="shared" si="4"/>
        <v>6.6776045939294509E-2</v>
      </c>
      <c r="D165" s="88">
        <v>66433982.619999997</v>
      </c>
      <c r="E165" s="87">
        <f t="shared" si="5"/>
        <v>9.6095950377602518E-2</v>
      </c>
      <c r="F165" s="45"/>
      <c r="G165" s="45"/>
      <c r="H165" s="45"/>
      <c r="I165" s="45"/>
      <c r="J165" s="5"/>
    </row>
    <row r="166" spans="1:10" s="9" customFormat="1" x14ac:dyDescent="0.2">
      <c r="A166" s="49" t="s">
        <v>233</v>
      </c>
      <c r="B166" s="64">
        <v>173</v>
      </c>
      <c r="C166" s="87">
        <f t="shared" si="4"/>
        <v>2.8383921246923707E-2</v>
      </c>
      <c r="D166" s="88">
        <v>26707488.68</v>
      </c>
      <c r="E166" s="87">
        <f t="shared" si="5"/>
        <v>3.8632058559304558E-2</v>
      </c>
      <c r="F166" s="45"/>
      <c r="G166" s="45"/>
      <c r="H166" s="45"/>
      <c r="I166" s="45"/>
      <c r="J166" s="5"/>
    </row>
    <row r="167" spans="1:10" s="9" customFormat="1" x14ac:dyDescent="0.2">
      <c r="A167" s="49" t="s">
        <v>232</v>
      </c>
      <c r="B167" s="64">
        <v>37</v>
      </c>
      <c r="C167" s="87">
        <f t="shared" si="4"/>
        <v>6.070549630844955E-3</v>
      </c>
      <c r="D167" s="88">
        <v>5533393.7000000002</v>
      </c>
      <c r="E167" s="87">
        <f t="shared" si="5"/>
        <v>8.0039868971344599E-3</v>
      </c>
      <c r="F167" s="45"/>
      <c r="G167" s="45"/>
      <c r="H167" s="45"/>
      <c r="I167" s="45"/>
      <c r="J167" s="5"/>
    </row>
    <row r="168" spans="1:10" s="9" customFormat="1" x14ac:dyDescent="0.2">
      <c r="A168" s="49" t="s">
        <v>231</v>
      </c>
      <c r="B168" s="64">
        <v>25</v>
      </c>
      <c r="C168" s="87">
        <f t="shared" si="4"/>
        <v>4.1017227235438884E-3</v>
      </c>
      <c r="D168" s="88">
        <v>6006633.6399999997</v>
      </c>
      <c r="E168" s="87">
        <f t="shared" si="5"/>
        <v>8.6885227325225502E-3</v>
      </c>
      <c r="F168" s="45"/>
      <c r="G168" s="45"/>
      <c r="H168" s="45"/>
      <c r="I168" s="45"/>
      <c r="J168" s="5"/>
    </row>
    <row r="169" spans="1:10" s="9" customFormat="1" x14ac:dyDescent="0.2">
      <c r="A169" s="49" t="s">
        <v>230</v>
      </c>
      <c r="B169" s="64">
        <v>3</v>
      </c>
      <c r="C169" s="87">
        <f t="shared" si="4"/>
        <v>4.9220672682526666E-4</v>
      </c>
      <c r="D169" s="88">
        <v>720270.25</v>
      </c>
      <c r="E169" s="87">
        <f t="shared" si="5"/>
        <v>1.041862183671435E-3</v>
      </c>
      <c r="F169" s="45"/>
      <c r="G169" s="45"/>
      <c r="H169" s="45"/>
      <c r="I169" s="45"/>
      <c r="J169" s="5"/>
    </row>
    <row r="170" spans="1:10" s="9" customFormat="1" x14ac:dyDescent="0.2">
      <c r="A170" s="49" t="s">
        <v>229</v>
      </c>
      <c r="B170" s="64"/>
      <c r="C170" s="87">
        <f t="shared" si="4"/>
        <v>0</v>
      </c>
      <c r="D170" s="88"/>
      <c r="E170" s="87">
        <f t="shared" si="5"/>
        <v>0</v>
      </c>
      <c r="F170" s="45"/>
      <c r="G170" s="45"/>
      <c r="H170" s="45"/>
      <c r="I170" s="45"/>
      <c r="J170" s="5"/>
    </row>
    <row r="171" spans="1:10" s="9" customFormat="1" x14ac:dyDescent="0.2">
      <c r="A171" s="49" t="s">
        <v>228</v>
      </c>
      <c r="B171" s="64"/>
      <c r="C171" s="87">
        <v>0</v>
      </c>
      <c r="D171" s="88"/>
      <c r="E171" s="87">
        <v>0</v>
      </c>
      <c r="F171" s="45"/>
      <c r="G171" s="45"/>
      <c r="H171" s="45"/>
      <c r="I171" s="45"/>
      <c r="J171" s="45"/>
    </row>
    <row r="172" spans="1:10" s="9" customFormat="1" x14ac:dyDescent="0.2">
      <c r="A172" s="49" t="s">
        <v>227</v>
      </c>
      <c r="B172" s="64"/>
      <c r="C172" s="87">
        <v>0</v>
      </c>
      <c r="D172" s="88"/>
      <c r="E172" s="87">
        <v>0</v>
      </c>
      <c r="F172" s="45"/>
      <c r="G172" s="45"/>
      <c r="H172" s="45"/>
      <c r="I172" s="45"/>
      <c r="J172" s="45"/>
    </row>
    <row r="173" spans="1:10" s="9" customFormat="1" x14ac:dyDescent="0.2">
      <c r="A173" s="49" t="s">
        <v>226</v>
      </c>
      <c r="B173" s="64"/>
      <c r="C173" s="87">
        <v>0</v>
      </c>
      <c r="D173" s="88"/>
      <c r="E173" s="87">
        <v>0</v>
      </c>
      <c r="F173" s="45"/>
      <c r="G173" s="45"/>
      <c r="H173" s="45"/>
      <c r="I173" s="45"/>
      <c r="J173" s="45"/>
    </row>
    <row r="174" spans="1:10" s="22" customFormat="1" ht="12.75" customHeight="1" thickBot="1" x14ac:dyDescent="0.25">
      <c r="A174" s="70" t="s">
        <v>136</v>
      </c>
      <c r="B174" s="60">
        <f>SUM(B159:B173)</f>
        <v>6095</v>
      </c>
      <c r="C174" s="58">
        <f>SUM(C159:C173)</f>
        <v>1.0000000000000002</v>
      </c>
      <c r="D174" s="59">
        <f>SUM(D159:D173)</f>
        <v>691329679.96000004</v>
      </c>
      <c r="E174" s="58">
        <f>SUM(E159:E173)</f>
        <v>0.99999999999999978</v>
      </c>
      <c r="F174" s="45"/>
      <c r="G174" s="45"/>
      <c r="H174" s="47"/>
      <c r="I174" s="47"/>
      <c r="J174" s="47"/>
    </row>
    <row r="175" spans="1:10" s="9" customFormat="1" ht="12.75" customHeight="1" thickTop="1" x14ac:dyDescent="0.2">
      <c r="A175" s="5"/>
      <c r="B175" s="45"/>
      <c r="C175" s="45"/>
      <c r="D175" s="45"/>
      <c r="E175" s="45"/>
      <c r="F175" s="45"/>
      <c r="G175" s="45"/>
      <c r="H175" s="45"/>
      <c r="I175" s="45"/>
      <c r="J175" s="45"/>
    </row>
    <row r="176" spans="1:10" s="9" customFormat="1" x14ac:dyDescent="0.2">
      <c r="A176" s="71" t="s">
        <v>241</v>
      </c>
      <c r="B176" s="53" t="s">
        <v>146</v>
      </c>
      <c r="C176" s="53" t="s">
        <v>145</v>
      </c>
      <c r="D176" s="53" t="s">
        <v>144</v>
      </c>
      <c r="E176" s="53" t="s">
        <v>143</v>
      </c>
      <c r="F176" s="45"/>
      <c r="G176" s="45"/>
      <c r="H176" s="45"/>
      <c r="I176" s="45"/>
      <c r="J176" s="45"/>
    </row>
    <row r="177" spans="1:10" s="9" customFormat="1" x14ac:dyDescent="0.2">
      <c r="A177" s="49" t="s">
        <v>240</v>
      </c>
      <c r="B177" s="64">
        <v>3662</v>
      </c>
      <c r="C177" s="62">
        <f t="shared" ref="C177:C191" si="6">B177/$B$174</f>
        <v>0.60082034454470878</v>
      </c>
      <c r="D177" s="76">
        <v>337938068.01999998</v>
      </c>
      <c r="E177" s="62">
        <f t="shared" ref="E177:E191" si="7">D177/$D$192</f>
        <v>0.4888233180435026</v>
      </c>
      <c r="F177" s="5"/>
      <c r="G177" s="45"/>
      <c r="H177" s="45"/>
      <c r="I177" s="45"/>
      <c r="J177" s="45"/>
    </row>
    <row r="178" spans="1:10" s="9" customFormat="1" x14ac:dyDescent="0.2">
      <c r="A178" s="49" t="s">
        <v>239</v>
      </c>
      <c r="B178" s="64">
        <v>514</v>
      </c>
      <c r="C178" s="62">
        <f t="shared" si="6"/>
        <v>8.4331419196062352E-2</v>
      </c>
      <c r="D178" s="76">
        <v>69341164.900000006</v>
      </c>
      <c r="E178" s="62">
        <f t="shared" si="7"/>
        <v>0.10030115429734197</v>
      </c>
      <c r="F178" s="45"/>
      <c r="G178" s="45"/>
      <c r="H178" s="45"/>
      <c r="I178" s="45"/>
      <c r="J178" s="45"/>
    </row>
    <row r="179" spans="1:10" s="9" customFormat="1" x14ac:dyDescent="0.2">
      <c r="A179" s="49" t="s">
        <v>238</v>
      </c>
      <c r="B179" s="64">
        <v>518</v>
      </c>
      <c r="C179" s="62">
        <f t="shared" si="6"/>
        <v>8.4987694831829372E-2</v>
      </c>
      <c r="D179" s="76">
        <v>70353522.420000002</v>
      </c>
      <c r="E179" s="62">
        <f t="shared" si="7"/>
        <v>0.10176551717564132</v>
      </c>
      <c r="F179" s="45"/>
      <c r="G179" s="45"/>
      <c r="H179" s="45"/>
      <c r="I179" s="45"/>
      <c r="J179" s="45"/>
    </row>
    <row r="180" spans="1:10" s="9" customFormat="1" x14ac:dyDescent="0.2">
      <c r="A180" s="49" t="s">
        <v>237</v>
      </c>
      <c r="B180" s="64">
        <v>619</v>
      </c>
      <c r="C180" s="62">
        <f t="shared" si="6"/>
        <v>0.10155865463494668</v>
      </c>
      <c r="D180" s="76">
        <v>93474774.510000005</v>
      </c>
      <c r="E180" s="62">
        <f t="shared" si="7"/>
        <v>0.13521012798902024</v>
      </c>
      <c r="F180" s="45"/>
      <c r="G180" s="45"/>
      <c r="H180" s="45"/>
      <c r="I180" s="45"/>
      <c r="J180" s="45"/>
    </row>
    <row r="181" spans="1:10" s="9" customFormat="1" x14ac:dyDescent="0.2">
      <c r="A181" s="49" t="s">
        <v>236</v>
      </c>
      <c r="B181" s="64">
        <v>467</v>
      </c>
      <c r="C181" s="62">
        <f t="shared" si="6"/>
        <v>7.662018047579984E-2</v>
      </c>
      <c r="D181" s="76">
        <v>72323323.969999999</v>
      </c>
      <c r="E181" s="62">
        <f t="shared" si="7"/>
        <v>0.10461481123475645</v>
      </c>
      <c r="F181" s="45"/>
      <c r="G181" s="45"/>
      <c r="H181" s="45"/>
      <c r="I181" s="45"/>
      <c r="J181" s="45"/>
    </row>
    <row r="182" spans="1:10" s="9" customFormat="1" x14ac:dyDescent="0.2">
      <c r="A182" s="49" t="s">
        <v>235</v>
      </c>
      <c r="B182" s="64">
        <v>253</v>
      </c>
      <c r="C182" s="62">
        <f t="shared" si="6"/>
        <v>4.1509433962264149E-2</v>
      </c>
      <c r="D182" s="76">
        <v>38726703.240000002</v>
      </c>
      <c r="E182" s="62">
        <f t="shared" si="7"/>
        <v>5.6017706692761564E-2</v>
      </c>
      <c r="F182" s="45"/>
      <c r="G182" s="45"/>
      <c r="H182" s="45"/>
      <c r="I182" s="45"/>
      <c r="J182" s="45"/>
    </row>
    <row r="183" spans="1:10" s="9" customFormat="1" x14ac:dyDescent="0.2">
      <c r="A183" s="49" t="s">
        <v>234</v>
      </c>
      <c r="B183" s="64">
        <v>51</v>
      </c>
      <c r="C183" s="62">
        <f t="shared" si="6"/>
        <v>8.3675143560295318E-3</v>
      </c>
      <c r="D183" s="76">
        <v>7034282.0800000001</v>
      </c>
      <c r="E183" s="62">
        <f t="shared" si="7"/>
        <v>1.0175003741206366E-2</v>
      </c>
      <c r="F183" s="45"/>
      <c r="G183" s="45"/>
      <c r="H183" s="45"/>
      <c r="I183" s="45"/>
      <c r="J183" s="45"/>
    </row>
    <row r="184" spans="1:10" s="9" customFormat="1" x14ac:dyDescent="0.2">
      <c r="A184" s="49" t="s">
        <v>233</v>
      </c>
      <c r="B184" s="64">
        <v>10</v>
      </c>
      <c r="C184" s="62">
        <f t="shared" si="6"/>
        <v>1.6406890894175555E-3</v>
      </c>
      <c r="D184" s="76">
        <v>2032547.65</v>
      </c>
      <c r="E184" s="62">
        <f t="shared" si="7"/>
        <v>2.9400555319968355E-3</v>
      </c>
      <c r="F184" s="45"/>
      <c r="G184" s="45"/>
      <c r="H184" s="45"/>
      <c r="I184" s="45"/>
      <c r="J184" s="45"/>
    </row>
    <row r="185" spans="1:10" s="9" customFormat="1" x14ac:dyDescent="0.2">
      <c r="A185" s="49" t="s">
        <v>232</v>
      </c>
      <c r="B185" s="64">
        <v>1</v>
      </c>
      <c r="C185" s="62">
        <f t="shared" si="6"/>
        <v>1.6406890894175554E-4</v>
      </c>
      <c r="D185" s="76">
        <v>105293.17</v>
      </c>
      <c r="E185" s="62">
        <f t="shared" si="7"/>
        <v>1.5230529377256334E-4</v>
      </c>
      <c r="F185" s="45"/>
      <c r="G185" s="45"/>
      <c r="H185" s="45"/>
      <c r="I185" s="45"/>
      <c r="J185" s="45"/>
    </row>
    <row r="186" spans="1:10" s="9" customFormat="1" x14ac:dyDescent="0.2">
      <c r="A186" s="49" t="s">
        <v>231</v>
      </c>
      <c r="B186" s="64"/>
      <c r="C186" s="62">
        <f t="shared" si="6"/>
        <v>0</v>
      </c>
      <c r="D186" s="76"/>
      <c r="E186" s="62">
        <f t="shared" si="7"/>
        <v>0</v>
      </c>
      <c r="F186" s="45"/>
      <c r="G186" s="45"/>
      <c r="H186" s="45"/>
      <c r="I186" s="45"/>
      <c r="J186" s="45"/>
    </row>
    <row r="187" spans="1:10" s="9" customFormat="1" x14ac:dyDescent="0.2">
      <c r="A187" s="49" t="s">
        <v>230</v>
      </c>
      <c r="B187" s="64"/>
      <c r="C187" s="62">
        <f t="shared" si="6"/>
        <v>0</v>
      </c>
      <c r="D187" s="76"/>
      <c r="E187" s="62">
        <f t="shared" si="7"/>
        <v>0</v>
      </c>
      <c r="F187" s="45"/>
      <c r="G187" s="45"/>
      <c r="H187" s="45"/>
      <c r="I187" s="45"/>
      <c r="J187" s="45"/>
    </row>
    <row r="188" spans="1:10" s="9" customFormat="1" x14ac:dyDescent="0.2">
      <c r="A188" s="49" t="s">
        <v>229</v>
      </c>
      <c r="B188" s="64"/>
      <c r="C188" s="62">
        <f t="shared" si="6"/>
        <v>0</v>
      </c>
      <c r="D188" s="76"/>
      <c r="E188" s="62">
        <f t="shared" si="7"/>
        <v>0</v>
      </c>
      <c r="F188" s="45"/>
      <c r="G188" s="45"/>
      <c r="H188" s="45"/>
      <c r="I188" s="45"/>
      <c r="J188" s="45"/>
    </row>
    <row r="189" spans="1:10" s="9" customFormat="1" x14ac:dyDescent="0.2">
      <c r="A189" s="49" t="s">
        <v>228</v>
      </c>
      <c r="B189" s="64"/>
      <c r="C189" s="62">
        <f t="shared" si="6"/>
        <v>0</v>
      </c>
      <c r="D189" s="76"/>
      <c r="E189" s="62">
        <f t="shared" si="7"/>
        <v>0</v>
      </c>
      <c r="F189" s="45"/>
      <c r="G189" s="45"/>
      <c r="H189" s="45"/>
      <c r="I189" s="45"/>
      <c r="J189" s="45"/>
    </row>
    <row r="190" spans="1:10" s="9" customFormat="1" x14ac:dyDescent="0.2">
      <c r="A190" s="49" t="s">
        <v>227</v>
      </c>
      <c r="B190" s="64"/>
      <c r="C190" s="62">
        <f t="shared" si="6"/>
        <v>0</v>
      </c>
      <c r="D190" s="76"/>
      <c r="E190" s="62">
        <f t="shared" si="7"/>
        <v>0</v>
      </c>
      <c r="F190" s="45"/>
      <c r="G190" s="45"/>
      <c r="H190" s="45"/>
      <c r="I190" s="45"/>
      <c r="J190" s="45"/>
    </row>
    <row r="191" spans="1:10" s="9" customFormat="1" x14ac:dyDescent="0.2">
      <c r="A191" s="49" t="s">
        <v>226</v>
      </c>
      <c r="B191" s="64"/>
      <c r="C191" s="62">
        <f t="shared" si="6"/>
        <v>0</v>
      </c>
      <c r="D191" s="76"/>
      <c r="E191" s="62">
        <f t="shared" si="7"/>
        <v>0</v>
      </c>
      <c r="F191" s="45"/>
      <c r="G191" s="45"/>
      <c r="H191" s="45"/>
      <c r="I191" s="45"/>
      <c r="J191" s="45"/>
    </row>
    <row r="192" spans="1:10" s="22" customFormat="1" ht="12.75" customHeight="1" thickBot="1" x14ac:dyDescent="0.25">
      <c r="A192" s="70" t="s">
        <v>136</v>
      </c>
      <c r="B192" s="60">
        <f>SUM(B177:B191)</f>
        <v>6095</v>
      </c>
      <c r="C192" s="58">
        <f>SUM(C177:C191)</f>
        <v>1</v>
      </c>
      <c r="D192" s="59">
        <f>SUM(D177:D191)</f>
        <v>691329679.96000004</v>
      </c>
      <c r="E192" s="58">
        <f>SUM(E177:E191)</f>
        <v>0.99999999999999978</v>
      </c>
      <c r="F192" s="47"/>
      <c r="G192" s="47"/>
      <c r="H192" s="47"/>
      <c r="I192" s="47"/>
      <c r="J192" s="47"/>
    </row>
    <row r="193" spans="1:10" s="9" customFormat="1" ht="12.75" customHeight="1" thickTop="1" x14ac:dyDescent="0.2">
      <c r="A193" s="5"/>
      <c r="B193" s="45"/>
      <c r="C193" s="45"/>
      <c r="D193" s="45"/>
      <c r="E193" s="45"/>
      <c r="F193" s="45"/>
      <c r="G193" s="45"/>
      <c r="H193" s="45"/>
      <c r="I193" s="45"/>
      <c r="J193" s="45"/>
    </row>
    <row r="194" spans="1:10" s="9" customFormat="1" ht="12.75" customHeight="1" x14ac:dyDescent="0.2">
      <c r="A194" s="71" t="s">
        <v>225</v>
      </c>
      <c r="B194" s="53" t="s">
        <v>146</v>
      </c>
      <c r="C194" s="53" t="s">
        <v>145</v>
      </c>
      <c r="D194" s="53" t="s">
        <v>144</v>
      </c>
      <c r="E194" s="53" t="s">
        <v>143</v>
      </c>
      <c r="F194" s="45"/>
      <c r="G194" s="45"/>
      <c r="H194" s="45"/>
      <c r="I194" s="45"/>
      <c r="J194" s="45"/>
    </row>
    <row r="195" spans="1:10" s="9" customFormat="1" ht="12.75" customHeight="1" x14ac:dyDescent="0.2">
      <c r="A195" s="49" t="s">
        <v>224</v>
      </c>
      <c r="B195" s="64">
        <v>38</v>
      </c>
      <c r="C195" s="62">
        <f t="shared" ref="C195:C214" si="8">B195/$B$215</f>
        <v>6.2346185397867101E-3</v>
      </c>
      <c r="D195" s="76">
        <v>91283.69</v>
      </c>
      <c r="E195" s="62">
        <f t="shared" ref="E195:E214" si="9">D195/$D$215</f>
        <v>1.320407508112217E-4</v>
      </c>
      <c r="F195" s="5"/>
      <c r="G195" s="45"/>
      <c r="H195" s="45"/>
      <c r="I195" s="45"/>
      <c r="J195" s="45"/>
    </row>
    <row r="196" spans="1:10" s="9" customFormat="1" ht="12.75" customHeight="1" x14ac:dyDescent="0.2">
      <c r="A196" s="49" t="s">
        <v>223</v>
      </c>
      <c r="B196" s="64">
        <v>66</v>
      </c>
      <c r="C196" s="62">
        <f t="shared" si="8"/>
        <v>1.0828547990155866E-2</v>
      </c>
      <c r="D196" s="76">
        <v>522113.68</v>
      </c>
      <c r="E196" s="62">
        <f t="shared" si="9"/>
        <v>7.5523110772592506E-4</v>
      </c>
      <c r="F196" s="45"/>
      <c r="G196" s="45"/>
      <c r="H196" s="45"/>
      <c r="I196" s="45"/>
      <c r="J196" s="45"/>
    </row>
    <row r="197" spans="1:10" s="9" customFormat="1" ht="12.75" customHeight="1" x14ac:dyDescent="0.2">
      <c r="A197" s="49" t="s">
        <v>222</v>
      </c>
      <c r="B197" s="64">
        <v>418</v>
      </c>
      <c r="C197" s="62">
        <f t="shared" si="8"/>
        <v>6.8580803937653811E-2</v>
      </c>
      <c r="D197" s="76">
        <v>7788299.46</v>
      </c>
      <c r="E197" s="62">
        <f t="shared" si="9"/>
        <v>1.1265680739253995E-2</v>
      </c>
      <c r="F197" s="45"/>
      <c r="G197" s="45"/>
      <c r="H197" s="45"/>
      <c r="I197" s="45"/>
      <c r="J197" s="45"/>
    </row>
    <row r="198" spans="1:10" s="9" customFormat="1" ht="12.75" customHeight="1" x14ac:dyDescent="0.2">
      <c r="A198" s="49" t="s">
        <v>221</v>
      </c>
      <c r="B198" s="64">
        <v>976</v>
      </c>
      <c r="C198" s="62">
        <f t="shared" si="8"/>
        <v>0.1601312551271534</v>
      </c>
      <c r="D198" s="76">
        <v>37299710.439999998</v>
      </c>
      <c r="E198" s="62">
        <f t="shared" si="9"/>
        <v>5.3953578909208912E-2</v>
      </c>
      <c r="F198" s="45"/>
      <c r="G198" s="45"/>
      <c r="H198" s="45"/>
      <c r="I198" s="45"/>
      <c r="J198" s="45"/>
    </row>
    <row r="199" spans="1:10" s="9" customFormat="1" ht="12.75" customHeight="1" x14ac:dyDescent="0.2">
      <c r="A199" s="49" t="s">
        <v>220</v>
      </c>
      <c r="B199" s="64">
        <v>1095</v>
      </c>
      <c r="C199" s="62">
        <f t="shared" si="8"/>
        <v>0.17965545529122232</v>
      </c>
      <c r="D199" s="76">
        <v>68166881.079999998</v>
      </c>
      <c r="E199" s="62">
        <f t="shared" si="9"/>
        <v>9.8602566989376347E-2</v>
      </c>
      <c r="F199" s="45"/>
      <c r="G199" s="45"/>
      <c r="H199" s="45"/>
      <c r="I199" s="45"/>
      <c r="J199" s="45"/>
    </row>
    <row r="200" spans="1:10" s="9" customFormat="1" ht="12.75" customHeight="1" x14ac:dyDescent="0.2">
      <c r="A200" s="49" t="s">
        <v>219</v>
      </c>
      <c r="B200" s="64">
        <v>927</v>
      </c>
      <c r="C200" s="62">
        <f t="shared" si="8"/>
        <v>0.15209187858900738</v>
      </c>
      <c r="D200" s="76">
        <v>80834190.989999995</v>
      </c>
      <c r="E200" s="62">
        <f t="shared" si="9"/>
        <v>0.11692567718874305</v>
      </c>
      <c r="F200" s="45"/>
      <c r="G200" s="45"/>
      <c r="H200" s="45"/>
      <c r="I200" s="45"/>
      <c r="J200" s="45"/>
    </row>
    <row r="201" spans="1:10" s="9" customFormat="1" ht="12.75" customHeight="1" x14ac:dyDescent="0.2">
      <c r="A201" s="49" t="s">
        <v>218</v>
      </c>
      <c r="B201" s="64">
        <v>1194</v>
      </c>
      <c r="C201" s="62">
        <f t="shared" si="8"/>
        <v>0.19589827727645612</v>
      </c>
      <c r="D201" s="76">
        <v>145259808.53</v>
      </c>
      <c r="E201" s="62">
        <f t="shared" si="9"/>
        <v>0.21011655182865097</v>
      </c>
      <c r="F201" s="45"/>
      <c r="G201" s="45"/>
      <c r="H201" s="45"/>
      <c r="I201" s="45"/>
      <c r="J201" s="45"/>
    </row>
    <row r="202" spans="1:10" s="9" customFormat="1" ht="12.75" customHeight="1" x14ac:dyDescent="0.2">
      <c r="A202" s="49" t="s">
        <v>217</v>
      </c>
      <c r="B202" s="64">
        <v>599</v>
      </c>
      <c r="C202" s="62">
        <f t="shared" si="8"/>
        <v>9.8277276456111562E-2</v>
      </c>
      <c r="D202" s="76">
        <v>103225206.58</v>
      </c>
      <c r="E202" s="62">
        <f t="shared" si="9"/>
        <v>0.14931400975866185</v>
      </c>
      <c r="F202" s="45"/>
      <c r="G202" s="45"/>
      <c r="H202" s="45"/>
      <c r="I202" s="45"/>
      <c r="J202" s="45"/>
    </row>
    <row r="203" spans="1:10" s="9" customFormat="1" ht="12.75" customHeight="1" x14ac:dyDescent="0.2">
      <c r="A203" s="49" t="s">
        <v>216</v>
      </c>
      <c r="B203" s="64">
        <v>294</v>
      </c>
      <c r="C203" s="62">
        <f t="shared" si="8"/>
        <v>4.823625922887613E-2</v>
      </c>
      <c r="D203" s="76">
        <v>65371293</v>
      </c>
      <c r="E203" s="62">
        <f t="shared" si="9"/>
        <v>9.4558782726907306E-2</v>
      </c>
      <c r="F203" s="45"/>
      <c r="G203" s="45"/>
      <c r="H203" s="45"/>
      <c r="I203" s="45"/>
      <c r="J203" s="45"/>
    </row>
    <row r="204" spans="1:10" s="9" customFormat="1" ht="12.75" customHeight="1" x14ac:dyDescent="0.2">
      <c r="A204" s="49" t="s">
        <v>215</v>
      </c>
      <c r="B204" s="64">
        <v>181</v>
      </c>
      <c r="C204" s="62">
        <f t="shared" si="8"/>
        <v>2.9696472518457754E-2</v>
      </c>
      <c r="D204" s="76">
        <v>49346984.509999998</v>
      </c>
      <c r="E204" s="62">
        <f t="shared" si="9"/>
        <v>7.1379814783671947E-2</v>
      </c>
      <c r="F204" s="45"/>
      <c r="G204" s="45"/>
      <c r="H204" s="45"/>
      <c r="I204" s="45"/>
      <c r="J204" s="45"/>
    </row>
    <row r="205" spans="1:10" s="9" customFormat="1" ht="12.75" customHeight="1" x14ac:dyDescent="0.2">
      <c r="A205" s="49" t="s">
        <v>214</v>
      </c>
      <c r="B205" s="64">
        <v>103</v>
      </c>
      <c r="C205" s="62">
        <f t="shared" si="8"/>
        <v>1.6899097621000822E-2</v>
      </c>
      <c r="D205" s="76">
        <v>33439968.18</v>
      </c>
      <c r="E205" s="62">
        <f t="shared" si="9"/>
        <v>4.8370508527761785E-2</v>
      </c>
      <c r="F205" s="45"/>
      <c r="G205" s="45"/>
      <c r="H205" s="45"/>
      <c r="I205" s="45"/>
      <c r="J205" s="45"/>
    </row>
    <row r="206" spans="1:10" s="9" customFormat="1" ht="12.75" customHeight="1" x14ac:dyDescent="0.2">
      <c r="A206" s="49" t="s">
        <v>213</v>
      </c>
      <c r="B206" s="64">
        <v>59</v>
      </c>
      <c r="C206" s="62">
        <f t="shared" si="8"/>
        <v>9.6800656275635773E-3</v>
      </c>
      <c r="D206" s="76">
        <v>22016144.489999998</v>
      </c>
      <c r="E206" s="62">
        <f t="shared" si="9"/>
        <v>3.1846086068912656E-2</v>
      </c>
      <c r="F206" s="45"/>
      <c r="G206" s="45"/>
      <c r="H206" s="45"/>
      <c r="I206" s="45"/>
      <c r="J206" s="45"/>
    </row>
    <row r="207" spans="1:10" s="9" customFormat="1" ht="12.75" customHeight="1" x14ac:dyDescent="0.2">
      <c r="A207" s="49" t="s">
        <v>212</v>
      </c>
      <c r="B207" s="64">
        <v>32</v>
      </c>
      <c r="C207" s="62">
        <f t="shared" si="8"/>
        <v>5.2502050861361772E-3</v>
      </c>
      <c r="D207" s="76">
        <v>13517881.68</v>
      </c>
      <c r="E207" s="62">
        <f t="shared" si="9"/>
        <v>1.9553451951870689E-2</v>
      </c>
      <c r="F207" s="45"/>
      <c r="G207" s="45"/>
      <c r="H207" s="45"/>
      <c r="I207" s="45"/>
      <c r="J207" s="45"/>
    </row>
    <row r="208" spans="1:10" s="9" customFormat="1" ht="12.75" customHeight="1" x14ac:dyDescent="0.2">
      <c r="A208" s="49" t="s">
        <v>211</v>
      </c>
      <c r="B208" s="64">
        <v>36</v>
      </c>
      <c r="C208" s="62">
        <f t="shared" si="8"/>
        <v>5.9064807219031991E-3</v>
      </c>
      <c r="D208" s="76">
        <v>17048469.91</v>
      </c>
      <c r="E208" s="62">
        <f t="shared" si="9"/>
        <v>2.4660405019767729E-2</v>
      </c>
      <c r="F208" s="45"/>
      <c r="G208" s="45"/>
      <c r="H208" s="45"/>
      <c r="I208" s="45"/>
      <c r="J208" s="45"/>
    </row>
    <row r="209" spans="1:10" s="9" customFormat="1" ht="12.75" customHeight="1" x14ac:dyDescent="0.2">
      <c r="A209" s="49" t="s">
        <v>210</v>
      </c>
      <c r="B209" s="64">
        <v>46</v>
      </c>
      <c r="C209" s="62">
        <f t="shared" si="8"/>
        <v>7.5471698113207548E-3</v>
      </c>
      <c r="D209" s="76">
        <v>24890888.140000001</v>
      </c>
      <c r="E209" s="62">
        <f t="shared" si="9"/>
        <v>3.6004367903660926E-2</v>
      </c>
      <c r="F209" s="45"/>
      <c r="G209" s="45"/>
      <c r="H209" s="45"/>
      <c r="I209" s="45"/>
      <c r="J209" s="45"/>
    </row>
    <row r="210" spans="1:10" s="9" customFormat="1" ht="12.75" customHeight="1" x14ac:dyDescent="0.2">
      <c r="A210" s="49" t="s">
        <v>209</v>
      </c>
      <c r="B210" s="64">
        <v>15</v>
      </c>
      <c r="C210" s="62">
        <f t="shared" si="8"/>
        <v>2.4610336341263331E-3</v>
      </c>
      <c r="D210" s="76">
        <v>9669737.4600000009</v>
      </c>
      <c r="E210" s="62">
        <f t="shared" si="9"/>
        <v>1.3987157994662529E-2</v>
      </c>
      <c r="F210" s="45"/>
      <c r="G210" s="45"/>
      <c r="H210" s="45"/>
      <c r="I210" s="45"/>
      <c r="J210" s="45"/>
    </row>
    <row r="211" spans="1:10" s="9" customFormat="1" ht="12.75" customHeight="1" x14ac:dyDescent="0.2">
      <c r="A211" s="49" t="s">
        <v>208</v>
      </c>
      <c r="B211" s="64">
        <v>9</v>
      </c>
      <c r="C211" s="62">
        <f t="shared" si="8"/>
        <v>1.4766201804757998E-3</v>
      </c>
      <c r="D211" s="76">
        <v>6632807.29</v>
      </c>
      <c r="E211" s="62">
        <f t="shared" si="9"/>
        <v>9.5942753251730371E-3</v>
      </c>
      <c r="F211" s="45"/>
      <c r="G211" s="45"/>
      <c r="H211" s="45"/>
      <c r="I211" s="45"/>
      <c r="J211" s="45"/>
    </row>
    <row r="212" spans="1:10" s="9" customFormat="1" ht="12.75" customHeight="1" x14ac:dyDescent="0.2">
      <c r="A212" s="49" t="s">
        <v>207</v>
      </c>
      <c r="B212" s="64">
        <v>5</v>
      </c>
      <c r="C212" s="62">
        <f t="shared" si="8"/>
        <v>8.2034454470877774E-4</v>
      </c>
      <c r="D212" s="76">
        <v>4316027.01</v>
      </c>
      <c r="E212" s="62">
        <f t="shared" si="9"/>
        <v>6.2430807400742925E-3</v>
      </c>
      <c r="F212" s="45"/>
      <c r="G212" s="45"/>
      <c r="H212" s="45"/>
      <c r="I212" s="45"/>
      <c r="J212" s="45"/>
    </row>
    <row r="213" spans="1:10" s="9" customFormat="1" ht="12.75" customHeight="1" x14ac:dyDescent="0.2">
      <c r="A213" s="49" t="s">
        <v>206</v>
      </c>
      <c r="B213" s="64">
        <v>2</v>
      </c>
      <c r="C213" s="62">
        <f t="shared" si="8"/>
        <v>3.2813781788351107E-4</v>
      </c>
      <c r="D213" s="76">
        <v>1891983.84</v>
      </c>
      <c r="E213" s="62">
        <f t="shared" si="9"/>
        <v>2.7367316851049555E-3</v>
      </c>
      <c r="F213" s="45"/>
      <c r="G213" s="45"/>
      <c r="H213" s="45"/>
      <c r="I213" s="45"/>
      <c r="J213" s="45"/>
    </row>
    <row r="214" spans="1:10" s="9" customFormat="1" ht="12.75" customHeight="1" x14ac:dyDescent="0.2">
      <c r="A214" s="49" t="s">
        <v>205</v>
      </c>
      <c r="B214" s="64"/>
      <c r="C214" s="62">
        <f t="shared" si="8"/>
        <v>0</v>
      </c>
      <c r="D214" s="64"/>
      <c r="E214" s="62">
        <f t="shared" si="9"/>
        <v>0</v>
      </c>
      <c r="F214" s="45"/>
      <c r="G214" s="45"/>
      <c r="H214" s="45"/>
      <c r="I214" s="45"/>
      <c r="J214" s="45"/>
    </row>
    <row r="215" spans="1:10" s="9" customFormat="1" ht="12.75" customHeight="1" thickBot="1" x14ac:dyDescent="0.25">
      <c r="A215" s="70" t="s">
        <v>136</v>
      </c>
      <c r="B215" s="60">
        <f>SUM(B195:B214)</f>
        <v>6095</v>
      </c>
      <c r="C215" s="58">
        <f>SUM(C195:C214)</f>
        <v>1</v>
      </c>
      <c r="D215" s="59">
        <f>SUM(D195:D214)</f>
        <v>691329679.95999992</v>
      </c>
      <c r="E215" s="58">
        <f>SUM(E195:E214)</f>
        <v>1</v>
      </c>
      <c r="F215" s="45"/>
      <c r="G215" s="45"/>
      <c r="H215" s="45"/>
      <c r="I215" s="45"/>
      <c r="J215" s="45"/>
    </row>
    <row r="216" spans="1:10" s="9" customFormat="1" ht="12.75" customHeight="1" thickTop="1" x14ac:dyDescent="0.2">
      <c r="A216" s="5"/>
      <c r="B216" s="45"/>
      <c r="C216" s="45"/>
      <c r="D216" s="45"/>
      <c r="E216" s="45"/>
      <c r="F216" s="45"/>
      <c r="G216" s="45"/>
      <c r="H216" s="45"/>
      <c r="I216" s="45"/>
      <c r="J216" s="45"/>
    </row>
    <row r="217" spans="1:10" s="9" customFormat="1" x14ac:dyDescent="0.2">
      <c r="A217" s="71" t="s">
        <v>204</v>
      </c>
      <c r="B217" s="53" t="s">
        <v>146</v>
      </c>
      <c r="C217" s="53" t="s">
        <v>145</v>
      </c>
      <c r="D217" s="53" t="s">
        <v>144</v>
      </c>
      <c r="E217" s="53" t="s">
        <v>143</v>
      </c>
      <c r="F217" s="45"/>
      <c r="G217" s="45"/>
      <c r="H217" s="45"/>
      <c r="I217" s="45"/>
      <c r="J217" s="45"/>
    </row>
    <row r="218" spans="1:10" s="9" customFormat="1" x14ac:dyDescent="0.2">
      <c r="A218" s="49" t="s">
        <v>203</v>
      </c>
      <c r="B218" s="64">
        <v>232</v>
      </c>
      <c r="C218" s="62">
        <f t="shared" ref="C218:C229" si="10">B218/$B$230</f>
        <v>3.8063986874487282E-2</v>
      </c>
      <c r="D218" s="63">
        <v>27819337.710000001</v>
      </c>
      <c r="E218" s="62">
        <f t="shared" ref="E218:E229" si="11">D218/$D$230</f>
        <v>4.0240334700529005E-2</v>
      </c>
      <c r="F218" s="45"/>
      <c r="G218" s="45"/>
      <c r="H218" s="45"/>
      <c r="I218" s="45"/>
      <c r="J218" s="45"/>
    </row>
    <row r="219" spans="1:10" s="9" customFormat="1" x14ac:dyDescent="0.2">
      <c r="A219" s="49" t="s">
        <v>202</v>
      </c>
      <c r="B219" s="64">
        <v>414</v>
      </c>
      <c r="C219" s="62">
        <f t="shared" si="10"/>
        <v>6.7924528301886791E-2</v>
      </c>
      <c r="D219" s="63">
        <v>40109907.859999999</v>
      </c>
      <c r="E219" s="62">
        <f t="shared" si="11"/>
        <v>5.8018495404856242E-2</v>
      </c>
      <c r="F219" s="45"/>
      <c r="G219" s="45"/>
      <c r="H219" s="45"/>
      <c r="I219" s="45"/>
      <c r="J219" s="45"/>
    </row>
    <row r="220" spans="1:10" s="9" customFormat="1" x14ac:dyDescent="0.2">
      <c r="A220" s="49" t="s">
        <v>201</v>
      </c>
      <c r="B220" s="64">
        <v>446</v>
      </c>
      <c r="C220" s="62">
        <f t="shared" si="10"/>
        <v>7.3174733388022967E-2</v>
      </c>
      <c r="D220" s="63">
        <v>109290750.34</v>
      </c>
      <c r="E220" s="62">
        <f t="shared" si="11"/>
        <v>0.15808774526550562</v>
      </c>
      <c r="F220" s="45"/>
      <c r="G220" s="45"/>
      <c r="H220" s="45"/>
      <c r="I220" s="45"/>
      <c r="J220" s="45"/>
    </row>
    <row r="221" spans="1:10" s="9" customFormat="1" x14ac:dyDescent="0.2">
      <c r="A221" s="49" t="s">
        <v>200</v>
      </c>
      <c r="B221" s="64">
        <v>342</v>
      </c>
      <c r="C221" s="62">
        <f t="shared" si="10"/>
        <v>5.6111566858080393E-2</v>
      </c>
      <c r="D221" s="63">
        <v>25239175.300000001</v>
      </c>
      <c r="E221" s="62">
        <f t="shared" si="11"/>
        <v>3.6508161057775393E-2</v>
      </c>
      <c r="F221" s="45"/>
      <c r="G221" s="45"/>
      <c r="H221" s="45"/>
      <c r="I221" s="45"/>
      <c r="J221" s="45"/>
    </row>
    <row r="222" spans="1:10" s="9" customFormat="1" x14ac:dyDescent="0.2">
      <c r="A222" s="49" t="s">
        <v>199</v>
      </c>
      <c r="B222" s="64">
        <v>676</v>
      </c>
      <c r="C222" s="62">
        <f t="shared" si="10"/>
        <v>0.11091058244462675</v>
      </c>
      <c r="D222" s="63">
        <v>60912131.009999998</v>
      </c>
      <c r="E222" s="62">
        <f t="shared" si="11"/>
        <v>8.8108658973710396E-2</v>
      </c>
      <c r="F222" s="45"/>
      <c r="G222" s="45"/>
      <c r="H222" s="45"/>
      <c r="I222" s="45"/>
      <c r="J222" s="45"/>
    </row>
    <row r="223" spans="1:10" s="9" customFormat="1" x14ac:dyDescent="0.2">
      <c r="A223" s="49" t="s">
        <v>198</v>
      </c>
      <c r="B223" s="64">
        <v>0</v>
      </c>
      <c r="C223" s="62">
        <f t="shared" si="10"/>
        <v>0</v>
      </c>
      <c r="D223" s="63">
        <v>0</v>
      </c>
      <c r="E223" s="62">
        <f t="shared" si="11"/>
        <v>0</v>
      </c>
      <c r="F223" s="45"/>
      <c r="G223" s="45"/>
      <c r="H223" s="45"/>
      <c r="I223" s="45"/>
      <c r="J223" s="45"/>
    </row>
    <row r="224" spans="1:10" s="9" customFormat="1" x14ac:dyDescent="0.2">
      <c r="A224" s="49" t="s">
        <v>197</v>
      </c>
      <c r="B224" s="64">
        <v>1184</v>
      </c>
      <c r="C224" s="62">
        <f t="shared" si="10"/>
        <v>0.19425758818703856</v>
      </c>
      <c r="D224" s="63">
        <v>92233495.030000001</v>
      </c>
      <c r="E224" s="62">
        <f t="shared" si="11"/>
        <v>0.13341463227115691</v>
      </c>
      <c r="F224" s="45"/>
      <c r="G224" s="45"/>
      <c r="H224" s="45"/>
      <c r="I224" s="45"/>
      <c r="J224" s="45"/>
    </row>
    <row r="225" spans="1:10" s="9" customFormat="1" x14ac:dyDescent="0.2">
      <c r="A225" s="49" t="s">
        <v>196</v>
      </c>
      <c r="B225" s="64">
        <v>843</v>
      </c>
      <c r="C225" s="62">
        <f t="shared" si="10"/>
        <v>0.13831009023789992</v>
      </c>
      <c r="D225" s="63">
        <v>138383150.81</v>
      </c>
      <c r="E225" s="62">
        <f t="shared" si="11"/>
        <v>0.20016954981305993</v>
      </c>
      <c r="F225" s="45"/>
      <c r="G225" s="45"/>
      <c r="H225" s="45"/>
      <c r="I225" s="45"/>
      <c r="J225" s="45"/>
    </row>
    <row r="226" spans="1:10" s="9" customFormat="1" x14ac:dyDescent="0.2">
      <c r="A226" s="49" t="s">
        <v>195</v>
      </c>
      <c r="B226" s="64">
        <v>552</v>
      </c>
      <c r="C226" s="62">
        <f t="shared" si="10"/>
        <v>9.056603773584905E-2</v>
      </c>
      <c r="D226" s="63">
        <v>67052876.549999997</v>
      </c>
      <c r="E226" s="62">
        <f t="shared" si="11"/>
        <v>9.6991172943536347E-2</v>
      </c>
      <c r="F226" s="45"/>
      <c r="G226" s="45"/>
      <c r="H226" s="45"/>
      <c r="I226" s="45"/>
      <c r="J226" s="45"/>
    </row>
    <row r="227" spans="1:10" s="9" customFormat="1" x14ac:dyDescent="0.2">
      <c r="A227" s="49" t="s">
        <v>194</v>
      </c>
      <c r="B227" s="64">
        <v>181</v>
      </c>
      <c r="C227" s="62">
        <f t="shared" si="10"/>
        <v>2.9696472518457754E-2</v>
      </c>
      <c r="D227" s="63">
        <v>15323157.970000001</v>
      </c>
      <c r="E227" s="62">
        <f t="shared" si="11"/>
        <v>2.2164762217190777E-2</v>
      </c>
      <c r="F227" s="45"/>
      <c r="G227" s="45"/>
      <c r="H227" s="45"/>
      <c r="I227" s="45"/>
      <c r="J227" s="45"/>
    </row>
    <row r="228" spans="1:10" s="9" customFormat="1" x14ac:dyDescent="0.2">
      <c r="A228" s="49" t="s">
        <v>193</v>
      </c>
      <c r="B228" s="64">
        <v>674</v>
      </c>
      <c r="C228" s="62">
        <f t="shared" si="10"/>
        <v>0.11058244462674323</v>
      </c>
      <c r="D228" s="63">
        <v>65869404.479999997</v>
      </c>
      <c r="E228" s="62">
        <f t="shared" si="11"/>
        <v>9.5279294943349122E-2</v>
      </c>
      <c r="F228" s="45"/>
      <c r="G228" s="45"/>
      <c r="H228" s="45"/>
      <c r="I228" s="45"/>
      <c r="J228" s="45"/>
    </row>
    <row r="229" spans="1:10" s="9" customFormat="1" x14ac:dyDescent="0.2">
      <c r="A229" s="49" t="s">
        <v>192</v>
      </c>
      <c r="B229" s="64">
        <v>551</v>
      </c>
      <c r="C229" s="62">
        <f t="shared" si="10"/>
        <v>9.0401968826907306E-2</v>
      </c>
      <c r="D229" s="63">
        <v>49096292.899999999</v>
      </c>
      <c r="E229" s="62">
        <f t="shared" si="11"/>
        <v>7.1017192409330215E-2</v>
      </c>
      <c r="F229" s="45"/>
      <c r="G229" s="45"/>
      <c r="H229" s="45"/>
      <c r="I229" s="45"/>
      <c r="J229" s="45"/>
    </row>
    <row r="230" spans="1:10" s="22" customFormat="1" ht="12.75" customHeight="1" thickBot="1" x14ac:dyDescent="0.25">
      <c r="A230" s="70" t="s">
        <v>136</v>
      </c>
      <c r="B230" s="60">
        <f>SUM(B218:B229)</f>
        <v>6095</v>
      </c>
      <c r="C230" s="58">
        <f>SUM(C218:C229)</f>
        <v>1</v>
      </c>
      <c r="D230" s="59">
        <f>SUM(D218:D229)</f>
        <v>691329679.96000004</v>
      </c>
      <c r="E230" s="58">
        <f>SUM(E218:E229)</f>
        <v>0.99999999999999989</v>
      </c>
      <c r="F230" s="47"/>
      <c r="G230" s="47"/>
      <c r="H230" s="47"/>
      <c r="I230" s="47"/>
      <c r="J230" s="47"/>
    </row>
    <row r="231" spans="1:10" s="9" customFormat="1" ht="12.75" customHeight="1" thickTop="1" x14ac:dyDescent="0.2">
      <c r="A231" s="5"/>
      <c r="B231" s="45"/>
      <c r="C231" s="45"/>
      <c r="D231" s="45"/>
      <c r="E231" s="45"/>
      <c r="F231" s="45"/>
      <c r="G231" s="45"/>
      <c r="H231" s="45"/>
      <c r="I231" s="45"/>
      <c r="J231" s="45"/>
    </row>
    <row r="232" spans="1:10" s="9" customFormat="1" ht="12.75" customHeight="1" x14ac:dyDescent="0.2">
      <c r="A232" s="71" t="s">
        <v>191</v>
      </c>
      <c r="B232" s="53" t="s">
        <v>146</v>
      </c>
      <c r="C232" s="53" t="s">
        <v>145</v>
      </c>
      <c r="D232" s="53" t="s">
        <v>144</v>
      </c>
      <c r="E232" s="53" t="s">
        <v>143</v>
      </c>
      <c r="F232" s="45"/>
      <c r="G232" s="45"/>
      <c r="H232" s="45"/>
      <c r="I232" s="45"/>
      <c r="J232" s="45"/>
    </row>
    <row r="233" spans="1:10" s="9" customFormat="1" x14ac:dyDescent="0.2">
      <c r="A233" s="49" t="s">
        <v>190</v>
      </c>
      <c r="B233" s="64">
        <v>12106</v>
      </c>
      <c r="C233" s="82">
        <f>B233/$B$237</f>
        <v>0.87661115133960898</v>
      </c>
      <c r="D233" s="63">
        <v>566752937.92999995</v>
      </c>
      <c r="E233" s="62">
        <f>D233/$D$237</f>
        <v>0.81980125309069918</v>
      </c>
      <c r="F233" s="45"/>
      <c r="G233" s="45"/>
      <c r="H233" s="45"/>
      <c r="I233" s="45"/>
      <c r="J233" s="45"/>
    </row>
    <row r="234" spans="1:10" s="9" customFormat="1" x14ac:dyDescent="0.2">
      <c r="A234" s="49" t="s">
        <v>189</v>
      </c>
      <c r="B234" s="66" t="s">
        <v>186</v>
      </c>
      <c r="C234" s="66" t="s">
        <v>186</v>
      </c>
      <c r="D234" s="86" t="s">
        <v>186</v>
      </c>
      <c r="E234" s="85" t="s">
        <v>186</v>
      </c>
      <c r="F234" s="84"/>
      <c r="G234" s="83"/>
      <c r="H234" s="45"/>
      <c r="I234" s="45"/>
      <c r="J234" s="45"/>
    </row>
    <row r="235" spans="1:10" s="9" customFormat="1" x14ac:dyDescent="0.2">
      <c r="A235" s="49" t="s">
        <v>188</v>
      </c>
      <c r="B235" s="64">
        <v>1704</v>
      </c>
      <c r="C235" s="82">
        <f>B235/$B$237</f>
        <v>0.12338884866039102</v>
      </c>
      <c r="D235" s="63">
        <v>124576742.03</v>
      </c>
      <c r="E235" s="62">
        <f>D235/$D$237</f>
        <v>0.18019874690930088</v>
      </c>
      <c r="F235" s="45"/>
      <c r="G235" s="45"/>
      <c r="H235" s="45"/>
      <c r="I235" s="45"/>
      <c r="J235" s="45"/>
    </row>
    <row r="236" spans="1:10" s="9" customFormat="1" x14ac:dyDescent="0.2">
      <c r="A236" s="49" t="s">
        <v>187</v>
      </c>
      <c r="B236" s="66" t="s">
        <v>186</v>
      </c>
      <c r="C236" s="66" t="s">
        <v>186</v>
      </c>
      <c r="D236" s="81" t="s">
        <v>186</v>
      </c>
      <c r="E236" s="66" t="s">
        <v>186</v>
      </c>
      <c r="F236" s="45"/>
      <c r="G236" s="45"/>
      <c r="H236" s="45"/>
      <c r="I236" s="45"/>
      <c r="J236" s="45"/>
    </row>
    <row r="237" spans="1:10" s="9" customFormat="1" ht="12.75" customHeight="1" thickBot="1" x14ac:dyDescent="0.25">
      <c r="A237" s="70" t="s">
        <v>136</v>
      </c>
      <c r="B237" s="60">
        <f>SUM(B233:B236)</f>
        <v>13810</v>
      </c>
      <c r="C237" s="80">
        <f>SUM(C233:C236)</f>
        <v>1</v>
      </c>
      <c r="D237" s="59">
        <f>SUM(D233:D236)</f>
        <v>691329679.95999992</v>
      </c>
      <c r="E237" s="80">
        <f>SUM(E233:E236)</f>
        <v>1</v>
      </c>
      <c r="F237" s="45"/>
      <c r="G237" s="45"/>
      <c r="H237" s="45"/>
      <c r="I237" s="45"/>
      <c r="J237" s="45"/>
    </row>
    <row r="238" spans="1:10" s="9" customFormat="1" ht="12.75" customHeight="1" thickTop="1" x14ac:dyDescent="0.2">
      <c r="A238" s="5"/>
      <c r="B238" s="45"/>
      <c r="C238" s="45"/>
      <c r="D238" s="45"/>
      <c r="E238" s="45"/>
      <c r="F238" s="45"/>
      <c r="G238" s="45"/>
      <c r="H238" s="45"/>
      <c r="I238" s="45"/>
      <c r="J238" s="45"/>
    </row>
    <row r="239" spans="1:10" s="9" customFormat="1" ht="14.25" x14ac:dyDescent="0.2">
      <c r="A239" s="71" t="s">
        <v>185</v>
      </c>
      <c r="B239" s="53" t="s">
        <v>146</v>
      </c>
      <c r="C239" s="53" t="s">
        <v>145</v>
      </c>
      <c r="D239" s="53" t="s">
        <v>144</v>
      </c>
      <c r="E239" s="53" t="s">
        <v>143</v>
      </c>
      <c r="F239" s="45"/>
      <c r="G239" s="45"/>
      <c r="H239" s="45"/>
      <c r="I239" s="45"/>
      <c r="J239" s="45"/>
    </row>
    <row r="240" spans="1:10" s="9" customFormat="1" x14ac:dyDescent="0.2">
      <c r="A240" s="49" t="s">
        <v>184</v>
      </c>
      <c r="B240" s="64">
        <v>245</v>
      </c>
      <c r="C240" s="62">
        <f t="shared" ref="C240:C252" si="12">B240/$B$253</f>
        <v>1.7740767559739318E-2</v>
      </c>
      <c r="D240" s="76">
        <v>5797517.1799999997</v>
      </c>
      <c r="E240" s="62">
        <f t="shared" ref="E240:E252" si="13">D240/$D$253</f>
        <v>8.3860383085757866E-3</v>
      </c>
      <c r="F240" s="5"/>
      <c r="G240" s="45"/>
      <c r="H240" s="45"/>
      <c r="I240" s="45"/>
      <c r="J240" s="45"/>
    </row>
    <row r="241" spans="1:10" s="9" customFormat="1" x14ac:dyDescent="0.2">
      <c r="A241" s="49" t="s">
        <v>183</v>
      </c>
      <c r="B241" s="64">
        <v>1740</v>
      </c>
      <c r="C241" s="62">
        <f t="shared" si="12"/>
        <v>0.12599565532223025</v>
      </c>
      <c r="D241" s="76">
        <v>118105647.95</v>
      </c>
      <c r="E241" s="62">
        <f t="shared" si="13"/>
        <v>0.17083838778169269</v>
      </c>
      <c r="F241" s="45"/>
      <c r="G241" s="45"/>
      <c r="H241" s="45"/>
      <c r="I241" s="45"/>
      <c r="J241" s="45"/>
    </row>
    <row r="242" spans="1:10" s="9" customFormat="1" x14ac:dyDescent="0.2">
      <c r="A242" s="49" t="s">
        <v>182</v>
      </c>
      <c r="B242" s="64">
        <v>3375</v>
      </c>
      <c r="C242" s="62">
        <f t="shared" si="12"/>
        <v>0.24438812454742939</v>
      </c>
      <c r="D242" s="76">
        <v>224079847.09</v>
      </c>
      <c r="E242" s="62">
        <f t="shared" si="13"/>
        <v>0.3241287819480933</v>
      </c>
      <c r="F242" s="45"/>
      <c r="G242" s="45"/>
      <c r="H242" s="45"/>
      <c r="I242" s="45"/>
      <c r="J242" s="45"/>
    </row>
    <row r="243" spans="1:10" s="9" customFormat="1" x14ac:dyDescent="0.2">
      <c r="A243" s="49" t="s">
        <v>181</v>
      </c>
      <c r="B243" s="64">
        <v>959</v>
      </c>
      <c r="C243" s="62">
        <f t="shared" si="12"/>
        <v>6.9442433019551053E-2</v>
      </c>
      <c r="D243" s="76">
        <v>46087227.060000002</v>
      </c>
      <c r="E243" s="62">
        <f t="shared" si="13"/>
        <v>6.6664615155343221E-2</v>
      </c>
      <c r="F243" s="45"/>
      <c r="G243" s="45"/>
      <c r="H243" s="45"/>
      <c r="I243" s="45"/>
      <c r="J243" s="45"/>
    </row>
    <row r="244" spans="1:10" s="9" customFormat="1" x14ac:dyDescent="0.2">
      <c r="A244" s="49" t="s">
        <v>180</v>
      </c>
      <c r="B244" s="64">
        <v>1095</v>
      </c>
      <c r="C244" s="62">
        <f t="shared" si="12"/>
        <v>7.9290369297610422E-2</v>
      </c>
      <c r="D244" s="76">
        <v>45877740.990000002</v>
      </c>
      <c r="E244" s="62">
        <f t="shared" si="13"/>
        <v>6.6361596095012812E-2</v>
      </c>
      <c r="F244" s="45"/>
      <c r="G244" s="45"/>
      <c r="H244" s="45"/>
      <c r="I244" s="45"/>
      <c r="J244" s="45"/>
    </row>
    <row r="245" spans="1:10" s="9" customFormat="1" x14ac:dyDescent="0.2">
      <c r="A245" s="49" t="s">
        <v>179</v>
      </c>
      <c r="B245" s="64">
        <v>1322</v>
      </c>
      <c r="C245" s="62">
        <f t="shared" si="12"/>
        <v>9.5727733526430117E-2</v>
      </c>
      <c r="D245" s="76">
        <v>54414465.509999998</v>
      </c>
      <c r="E245" s="62">
        <f t="shared" si="13"/>
        <v>7.8709864609238789E-2</v>
      </c>
      <c r="F245" s="45"/>
      <c r="G245" s="45"/>
      <c r="H245" s="45"/>
      <c r="I245" s="45"/>
      <c r="J245" s="45"/>
    </row>
    <row r="246" spans="1:10" s="9" customFormat="1" x14ac:dyDescent="0.2">
      <c r="A246" s="49" t="s">
        <v>178</v>
      </c>
      <c r="B246" s="64">
        <v>950</v>
      </c>
      <c r="C246" s="62">
        <f t="shared" si="12"/>
        <v>6.8790731354091236E-2</v>
      </c>
      <c r="D246" s="76">
        <v>38551571.310000002</v>
      </c>
      <c r="E246" s="62">
        <f t="shared" si="13"/>
        <v>5.5764380479412616E-2</v>
      </c>
      <c r="F246" s="45"/>
      <c r="G246" s="45"/>
      <c r="H246" s="45"/>
      <c r="I246" s="45"/>
      <c r="J246" s="45"/>
    </row>
    <row r="247" spans="1:10" s="9" customFormat="1" x14ac:dyDescent="0.2">
      <c r="A247" s="49" t="s">
        <v>177</v>
      </c>
      <c r="B247" s="64">
        <v>599</v>
      </c>
      <c r="C247" s="62">
        <f t="shared" si="12"/>
        <v>4.3374366401158583E-2</v>
      </c>
      <c r="D247" s="76">
        <v>25602460.600000001</v>
      </c>
      <c r="E247" s="62">
        <f t="shared" si="13"/>
        <v>3.7033648839554151E-2</v>
      </c>
      <c r="F247" s="45"/>
      <c r="G247" s="45"/>
      <c r="H247" s="45"/>
      <c r="I247" s="45"/>
      <c r="J247" s="45"/>
    </row>
    <row r="248" spans="1:10" s="9" customFormat="1" x14ac:dyDescent="0.2">
      <c r="A248" s="49" t="s">
        <v>176</v>
      </c>
      <c r="B248" s="64">
        <v>605</v>
      </c>
      <c r="C248" s="62">
        <f t="shared" si="12"/>
        <v>4.3808834178131792E-2</v>
      </c>
      <c r="D248" s="76">
        <v>26700551.050000001</v>
      </c>
      <c r="E248" s="62">
        <f t="shared" si="13"/>
        <v>3.86220233616252E-2</v>
      </c>
      <c r="F248" s="45"/>
      <c r="G248" s="45"/>
      <c r="H248" s="45"/>
      <c r="I248" s="45"/>
      <c r="J248" s="45"/>
    </row>
    <row r="249" spans="1:10" s="9" customFormat="1" x14ac:dyDescent="0.2">
      <c r="A249" s="49" t="s">
        <v>175</v>
      </c>
      <c r="B249" s="64">
        <v>821</v>
      </c>
      <c r="C249" s="62">
        <f t="shared" si="12"/>
        <v>5.944967414916727E-2</v>
      </c>
      <c r="D249" s="76">
        <v>42633327.719999999</v>
      </c>
      <c r="E249" s="62">
        <f t="shared" si="13"/>
        <v>6.1668591637012798E-2</v>
      </c>
      <c r="F249" s="45"/>
      <c r="G249" s="45"/>
      <c r="H249" s="45"/>
      <c r="I249" s="45"/>
      <c r="J249" s="45"/>
    </row>
    <row r="250" spans="1:10" s="9" customFormat="1" x14ac:dyDescent="0.2">
      <c r="A250" s="49" t="s">
        <v>174</v>
      </c>
      <c r="B250" s="64">
        <v>1273</v>
      </c>
      <c r="C250" s="62">
        <f t="shared" si="12"/>
        <v>9.217958001448226E-2</v>
      </c>
      <c r="D250" s="76">
        <v>45002928.82</v>
      </c>
      <c r="E250" s="62">
        <f t="shared" si="13"/>
        <v>6.5096190897812808E-2</v>
      </c>
      <c r="F250" s="45"/>
      <c r="G250" s="45"/>
      <c r="H250" s="45"/>
      <c r="I250" s="45"/>
      <c r="J250" s="45"/>
    </row>
    <row r="251" spans="1:10" s="9" customFormat="1" x14ac:dyDescent="0.2">
      <c r="A251" s="49" t="s">
        <v>173</v>
      </c>
      <c r="B251" s="64">
        <v>569</v>
      </c>
      <c r="C251" s="62">
        <f t="shared" si="12"/>
        <v>4.1202027516292539E-2</v>
      </c>
      <c r="D251" s="76">
        <v>13607760.1</v>
      </c>
      <c r="E251" s="62">
        <f t="shared" si="13"/>
        <v>1.9683459996665174E-2</v>
      </c>
      <c r="F251" s="45"/>
      <c r="G251" s="45"/>
      <c r="H251" s="45"/>
      <c r="I251" s="45"/>
      <c r="J251" s="45"/>
    </row>
    <row r="252" spans="1:10" s="9" customFormat="1" x14ac:dyDescent="0.2">
      <c r="A252" s="49" t="s">
        <v>172</v>
      </c>
      <c r="B252" s="64">
        <v>257</v>
      </c>
      <c r="C252" s="62">
        <f t="shared" si="12"/>
        <v>1.8609703113685736E-2</v>
      </c>
      <c r="D252" s="76">
        <v>4868634.58</v>
      </c>
      <c r="E252" s="62">
        <f t="shared" si="13"/>
        <v>7.0424208899604827E-3</v>
      </c>
      <c r="F252" s="45"/>
      <c r="G252" s="45"/>
      <c r="H252" s="45"/>
      <c r="I252" s="45"/>
      <c r="J252" s="45"/>
    </row>
    <row r="253" spans="1:10" s="9" customFormat="1" ht="12.75" customHeight="1" thickBot="1" x14ac:dyDescent="0.25">
      <c r="A253" s="70" t="s">
        <v>136</v>
      </c>
      <c r="B253" s="60">
        <f>SUM(B240:B252)</f>
        <v>13810</v>
      </c>
      <c r="C253" s="58">
        <f>SUM(C240:C252)</f>
        <v>0.99999999999999978</v>
      </c>
      <c r="D253" s="59">
        <f>SUM(D240:D252)</f>
        <v>691329679.96000016</v>
      </c>
      <c r="E253" s="58">
        <f>SUM(E240:E252)</f>
        <v>0.99999999999999978</v>
      </c>
      <c r="F253" s="45"/>
      <c r="G253" s="45"/>
      <c r="H253" s="45"/>
      <c r="I253" s="45"/>
      <c r="J253" s="45"/>
    </row>
    <row r="254" spans="1:10" s="9" customFormat="1" ht="12.75" customHeight="1" thickTop="1" x14ac:dyDescent="0.2">
      <c r="A254" s="5"/>
      <c r="B254" s="45"/>
      <c r="C254" s="69"/>
      <c r="D254" s="45"/>
      <c r="E254" s="69"/>
      <c r="F254" s="45"/>
      <c r="G254" s="45"/>
      <c r="H254" s="45"/>
      <c r="I254" s="45"/>
      <c r="J254" s="45"/>
    </row>
    <row r="255" spans="1:10" s="9" customFormat="1" ht="14.25" x14ac:dyDescent="0.2">
      <c r="A255" s="71" t="s">
        <v>171</v>
      </c>
      <c r="B255" s="53" t="s">
        <v>146</v>
      </c>
      <c r="C255" s="67" t="s">
        <v>145</v>
      </c>
      <c r="D255" s="53" t="s">
        <v>144</v>
      </c>
      <c r="E255" s="67" t="s">
        <v>143</v>
      </c>
      <c r="F255" s="45"/>
      <c r="G255" s="45"/>
      <c r="H255" s="45"/>
      <c r="I255" s="45"/>
      <c r="J255" s="45"/>
    </row>
    <row r="256" spans="1:10" s="9" customFormat="1" x14ac:dyDescent="0.2">
      <c r="A256" s="49" t="s">
        <v>170</v>
      </c>
      <c r="B256" s="78">
        <f>B134+B135+B136+B137+B133</f>
        <v>5893</v>
      </c>
      <c r="C256" s="77">
        <f>B256/$B$261</f>
        <v>0.42671976828385227</v>
      </c>
      <c r="D256" s="76">
        <f>ROUND(D134+D135+D136+D137+D133,2)</f>
        <v>423279994.87</v>
      </c>
      <c r="E256" s="77">
        <f>D256/$D$261</f>
        <v>0.61226938049946134</v>
      </c>
      <c r="F256" s="45"/>
      <c r="G256" s="45"/>
      <c r="H256" s="45"/>
      <c r="I256" s="45"/>
      <c r="J256" s="45"/>
    </row>
    <row r="257" spans="1:10" s="9" customFormat="1" x14ac:dyDescent="0.2">
      <c r="A257" s="49" t="s">
        <v>169</v>
      </c>
      <c r="B257" s="78">
        <f>B142</f>
        <v>5474</v>
      </c>
      <c r="C257" s="77">
        <f>B257/$B$261</f>
        <v>0.39637943519188995</v>
      </c>
      <c r="D257" s="79">
        <f>D142</f>
        <v>142701226.35000008</v>
      </c>
      <c r="E257" s="77">
        <f>D257/$D$261</f>
        <v>0.20641559372694185</v>
      </c>
      <c r="F257" s="45"/>
      <c r="G257" s="45"/>
      <c r="H257" s="45"/>
      <c r="I257" s="45"/>
      <c r="J257" s="45"/>
    </row>
    <row r="258" spans="1:10" s="9" customFormat="1" x14ac:dyDescent="0.2">
      <c r="A258" s="56" t="s">
        <v>168</v>
      </c>
      <c r="B258" s="78">
        <f>B143</f>
        <v>1633</v>
      </c>
      <c r="C258" s="77">
        <f>B258/$B$261</f>
        <v>0.11824764663287472</v>
      </c>
      <c r="D258" s="79">
        <f>D143</f>
        <v>79723823.049999997</v>
      </c>
      <c r="E258" s="77">
        <f>D258/$D$261</f>
        <v>0.11531954342624605</v>
      </c>
      <c r="F258" s="45"/>
      <c r="G258" s="45"/>
      <c r="H258" s="45"/>
      <c r="I258" s="45"/>
      <c r="J258" s="45"/>
    </row>
    <row r="259" spans="1:10" s="9" customFormat="1" x14ac:dyDescent="0.2">
      <c r="A259" s="49" t="s">
        <v>167</v>
      </c>
      <c r="B259" s="78">
        <f>B141+B139+B138</f>
        <v>810</v>
      </c>
      <c r="C259" s="77">
        <f>B259/$B$261</f>
        <v>5.8653149891383052E-2</v>
      </c>
      <c r="D259" s="76">
        <f>D141+D139+D138</f>
        <v>45624635.689999968</v>
      </c>
      <c r="E259" s="77">
        <f>D259/$D$261</f>
        <v>6.5995482347350962E-2</v>
      </c>
      <c r="F259" s="45"/>
      <c r="G259" s="45"/>
      <c r="H259" s="45"/>
      <c r="I259" s="45"/>
      <c r="J259" s="45"/>
    </row>
    <row r="260" spans="1:10" s="9" customFormat="1" x14ac:dyDescent="0.2">
      <c r="A260" s="49" t="s">
        <v>166</v>
      </c>
      <c r="B260" s="64"/>
      <c r="C260" s="62">
        <v>0</v>
      </c>
      <c r="D260" s="76"/>
      <c r="E260" s="62">
        <v>0</v>
      </c>
      <c r="F260" s="45"/>
      <c r="G260" s="75"/>
      <c r="H260" s="45"/>
      <c r="I260" s="45"/>
      <c r="J260" s="45"/>
    </row>
    <row r="261" spans="1:10" s="9" customFormat="1" ht="12.75" customHeight="1" thickBot="1" x14ac:dyDescent="0.25">
      <c r="A261" s="70" t="s">
        <v>136</v>
      </c>
      <c r="B261" s="60">
        <f>SUM(B256:B260)</f>
        <v>13810</v>
      </c>
      <c r="C261" s="58">
        <f>SUM(C256:C260)</f>
        <v>1</v>
      </c>
      <c r="D261" s="59">
        <f>SUM(D256:D260)</f>
        <v>691329679.95999992</v>
      </c>
      <c r="E261" s="58">
        <f>SUM(E256:E260)</f>
        <v>1.0000000000000002</v>
      </c>
      <c r="F261" s="45"/>
      <c r="G261" s="45"/>
      <c r="H261" s="45"/>
      <c r="I261" s="45"/>
      <c r="J261" s="45"/>
    </row>
    <row r="262" spans="1:10" s="9" customFormat="1" ht="12.75" customHeight="1" thickTop="1" x14ac:dyDescent="0.2">
      <c r="A262" s="26"/>
      <c r="B262" s="74"/>
      <c r="C262" s="73"/>
      <c r="D262" s="46"/>
      <c r="E262" s="73"/>
      <c r="F262" s="45"/>
      <c r="G262" s="45"/>
      <c r="H262" s="45"/>
      <c r="I262" s="45"/>
      <c r="J262" s="45"/>
    </row>
    <row r="263" spans="1:10" s="9" customFormat="1" x14ac:dyDescent="0.2">
      <c r="A263" s="68" t="s">
        <v>165</v>
      </c>
      <c r="B263" s="53" t="s">
        <v>146</v>
      </c>
      <c r="C263" s="53" t="s">
        <v>145</v>
      </c>
      <c r="D263" s="53" t="s">
        <v>144</v>
      </c>
      <c r="E263" s="53" t="s">
        <v>143</v>
      </c>
      <c r="F263" s="45"/>
      <c r="G263" s="45"/>
      <c r="H263" s="45"/>
      <c r="I263" s="45"/>
      <c r="J263" s="45"/>
    </row>
    <row r="264" spans="1:10" s="9" customFormat="1" ht="12.75" customHeight="1" x14ac:dyDescent="0.2">
      <c r="A264" s="65" t="s">
        <v>164</v>
      </c>
      <c r="B264" s="64">
        <v>6095</v>
      </c>
      <c r="C264" s="62">
        <f>B264/$B$267</f>
        <v>1</v>
      </c>
      <c r="D264" s="63">
        <v>691329679.95999992</v>
      </c>
      <c r="E264" s="62">
        <f>D264/$D$267</f>
        <v>1</v>
      </c>
      <c r="F264" s="45"/>
      <c r="G264" s="45"/>
      <c r="H264" s="45"/>
      <c r="I264" s="45"/>
      <c r="J264" s="45"/>
    </row>
    <row r="265" spans="1:10" s="9" customFormat="1" x14ac:dyDescent="0.2">
      <c r="A265" s="65" t="s">
        <v>163</v>
      </c>
      <c r="B265" s="64"/>
      <c r="C265" s="62">
        <v>0</v>
      </c>
      <c r="D265" s="63"/>
      <c r="E265" s="62">
        <v>0</v>
      </c>
      <c r="F265" s="45"/>
      <c r="G265" s="45"/>
      <c r="H265" s="45"/>
      <c r="I265" s="45"/>
      <c r="J265" s="45"/>
    </row>
    <row r="266" spans="1:10" s="9" customFormat="1" ht="12.75" customHeight="1" x14ac:dyDescent="0.2">
      <c r="A266" s="65" t="s">
        <v>162</v>
      </c>
      <c r="B266" s="72"/>
      <c r="C266" s="62">
        <v>0</v>
      </c>
      <c r="D266" s="63"/>
      <c r="E266" s="62">
        <v>0</v>
      </c>
      <c r="F266" s="45"/>
      <c r="G266" s="45"/>
      <c r="H266" s="45"/>
      <c r="I266" s="45"/>
      <c r="J266" s="45"/>
    </row>
    <row r="267" spans="1:10" s="9" customFormat="1" ht="12.75" customHeight="1" thickBot="1" x14ac:dyDescent="0.25">
      <c r="A267" s="61" t="s">
        <v>136</v>
      </c>
      <c r="B267" s="60">
        <f>SUM(B264:B266)</f>
        <v>6095</v>
      </c>
      <c r="C267" s="58">
        <f>SUM(C264:C266)</f>
        <v>1</v>
      </c>
      <c r="D267" s="59">
        <f>SUM(D264:D266)</f>
        <v>691329679.95999992</v>
      </c>
      <c r="E267" s="58">
        <f>SUM(E264:E266)</f>
        <v>1</v>
      </c>
      <c r="F267" s="45"/>
      <c r="G267" s="45"/>
      <c r="H267" s="45"/>
      <c r="I267" s="45"/>
      <c r="J267" s="45"/>
    </row>
    <row r="268" spans="1:10" s="9" customFormat="1" ht="12.75" customHeight="1" thickTop="1" x14ac:dyDescent="0.2">
      <c r="A268" s="5"/>
      <c r="B268" s="45"/>
      <c r="C268" s="69"/>
      <c r="D268" s="45"/>
      <c r="E268" s="69"/>
      <c r="F268" s="45"/>
      <c r="G268" s="45"/>
      <c r="H268" s="45"/>
      <c r="I268" s="45"/>
      <c r="J268" s="45"/>
    </row>
    <row r="269" spans="1:10" s="9" customFormat="1" x14ac:dyDescent="0.2">
      <c r="A269" s="68" t="s">
        <v>161</v>
      </c>
      <c r="B269" s="53" t="s">
        <v>146</v>
      </c>
      <c r="C269" s="67" t="s">
        <v>145</v>
      </c>
      <c r="D269" s="53" t="s">
        <v>144</v>
      </c>
      <c r="E269" s="67" t="s">
        <v>143</v>
      </c>
      <c r="F269" s="45"/>
      <c r="G269" s="45"/>
      <c r="H269" s="45"/>
      <c r="I269" s="45"/>
      <c r="J269" s="45"/>
    </row>
    <row r="270" spans="1:10" s="9" customFormat="1" x14ac:dyDescent="0.2">
      <c r="A270" s="65" t="s">
        <v>160</v>
      </c>
      <c r="B270" s="64">
        <v>11830</v>
      </c>
      <c r="C270" s="62">
        <f>B270/$B$274</f>
        <v>0.85662563359884147</v>
      </c>
      <c r="D270" s="63">
        <v>615887411.63</v>
      </c>
      <c r="E270" s="62">
        <f>D270/$D$274</f>
        <v>0.89087367356430425</v>
      </c>
      <c r="F270" s="45"/>
      <c r="G270" s="45"/>
      <c r="H270" s="45"/>
      <c r="I270" s="45"/>
      <c r="J270" s="45"/>
    </row>
    <row r="271" spans="1:10" s="9" customFormat="1" x14ac:dyDescent="0.2">
      <c r="A271" s="65" t="s">
        <v>159</v>
      </c>
      <c r="B271" s="64">
        <v>1037</v>
      </c>
      <c r="C271" s="62">
        <f>B271/$B$274</f>
        <v>7.5090514120202748E-2</v>
      </c>
      <c r="D271" s="63">
        <v>44620738.990000002</v>
      </c>
      <c r="E271" s="62">
        <f>D271/$D$274</f>
        <v>6.4543357942597995E-2</v>
      </c>
      <c r="F271" s="45"/>
      <c r="G271" s="45"/>
      <c r="H271" s="45"/>
      <c r="I271" s="45"/>
      <c r="J271" s="45"/>
    </row>
    <row r="272" spans="1:10" s="9" customFormat="1" ht="12.75" customHeight="1" x14ac:dyDescent="0.2">
      <c r="A272" s="65" t="s">
        <v>158</v>
      </c>
      <c r="B272" s="64">
        <v>943</v>
      </c>
      <c r="C272" s="62">
        <f>B272/$B$274</f>
        <v>6.8283852280955834E-2</v>
      </c>
      <c r="D272" s="63">
        <v>30821529.34</v>
      </c>
      <c r="E272" s="62">
        <f>D272/$D$274</f>
        <v>4.4582968493097702E-2</v>
      </c>
      <c r="F272" s="45"/>
      <c r="G272" s="45"/>
      <c r="H272" s="45"/>
      <c r="I272" s="45"/>
      <c r="J272" s="45"/>
    </row>
    <row r="273" spans="1:10" s="9" customFormat="1" x14ac:dyDescent="0.2">
      <c r="A273" s="65" t="s">
        <v>157</v>
      </c>
      <c r="B273" s="66"/>
      <c r="C273" s="62">
        <v>0</v>
      </c>
      <c r="D273" s="63"/>
      <c r="E273" s="62">
        <v>0</v>
      </c>
      <c r="F273" s="45"/>
      <c r="G273" s="45"/>
      <c r="H273" s="45"/>
      <c r="I273" s="45"/>
      <c r="J273" s="45"/>
    </row>
    <row r="274" spans="1:10" s="9" customFormat="1" ht="12.75" customHeight="1" thickBot="1" x14ac:dyDescent="0.25">
      <c r="A274" s="61" t="s">
        <v>136</v>
      </c>
      <c r="B274" s="60">
        <f>SUM(B270:B273)</f>
        <v>13810</v>
      </c>
      <c r="C274" s="58">
        <f>SUM(C270:C273)</f>
        <v>1</v>
      </c>
      <c r="D274" s="59">
        <f>SUM(D270:D273)</f>
        <v>691329679.96000004</v>
      </c>
      <c r="E274" s="58">
        <f>SUM(E270:E273)</f>
        <v>1</v>
      </c>
      <c r="F274" s="45"/>
      <c r="G274" s="45"/>
      <c r="H274" s="45"/>
      <c r="I274" s="45"/>
      <c r="J274" s="45"/>
    </row>
    <row r="275" spans="1:10" s="9" customFormat="1" ht="12.75" customHeight="1" thickTop="1" x14ac:dyDescent="0.2">
      <c r="A275" s="5"/>
      <c r="B275" s="45"/>
      <c r="C275" s="69"/>
      <c r="D275" s="45"/>
      <c r="E275" s="69"/>
      <c r="F275" s="45"/>
      <c r="G275" s="45"/>
      <c r="H275" s="45"/>
      <c r="I275" s="45"/>
      <c r="J275" s="45"/>
    </row>
    <row r="276" spans="1:10" s="9" customFormat="1" ht="14.25" x14ac:dyDescent="0.2">
      <c r="A276" s="71" t="s">
        <v>156</v>
      </c>
      <c r="B276" s="53" t="s">
        <v>146</v>
      </c>
      <c r="C276" s="67" t="s">
        <v>145</v>
      </c>
      <c r="D276" s="53" t="s">
        <v>144</v>
      </c>
      <c r="E276" s="67" t="s">
        <v>143</v>
      </c>
      <c r="F276" s="45"/>
      <c r="G276" s="45"/>
      <c r="H276" s="45"/>
      <c r="I276" s="45"/>
      <c r="J276" s="45"/>
    </row>
    <row r="277" spans="1:10" s="9" customFormat="1" x14ac:dyDescent="0.2">
      <c r="A277" s="49" t="s">
        <v>155</v>
      </c>
      <c r="B277" s="64">
        <v>499</v>
      </c>
      <c r="C277" s="62">
        <f t="shared" ref="C277:C284" si="14">B277/$B$285</f>
        <v>3.6133236784938454E-2</v>
      </c>
      <c r="D277" s="63">
        <v>14066753.34</v>
      </c>
      <c r="E277" s="62">
        <f t="shared" ref="E277:E284" si="15">D277/$D$285</f>
        <v>2.0347388153238111E-2</v>
      </c>
      <c r="F277" s="45"/>
      <c r="G277" s="45"/>
      <c r="H277" s="45"/>
      <c r="I277" s="45"/>
      <c r="J277" s="45"/>
    </row>
    <row r="278" spans="1:10" s="9" customFormat="1" x14ac:dyDescent="0.2">
      <c r="A278" s="49" t="s">
        <v>154</v>
      </c>
      <c r="B278" s="64">
        <v>1036</v>
      </c>
      <c r="C278" s="62">
        <f t="shared" si="14"/>
        <v>7.5018102824040547E-2</v>
      </c>
      <c r="D278" s="63">
        <v>24424509.050000001</v>
      </c>
      <c r="E278" s="62">
        <f t="shared" si="15"/>
        <v>3.5329756204613101E-2</v>
      </c>
      <c r="F278" s="45"/>
      <c r="G278" s="45"/>
      <c r="H278" s="45"/>
      <c r="I278" s="45"/>
      <c r="J278" s="45"/>
    </row>
    <row r="279" spans="1:10" s="9" customFormat="1" x14ac:dyDescent="0.2">
      <c r="A279" s="49" t="s">
        <v>153</v>
      </c>
      <c r="B279" s="64">
        <v>2926</v>
      </c>
      <c r="C279" s="62">
        <f t="shared" si="14"/>
        <v>0.211875452570601</v>
      </c>
      <c r="D279" s="63">
        <v>94879563.170000002</v>
      </c>
      <c r="E279" s="62">
        <f t="shared" si="15"/>
        <v>0.13724213775327812</v>
      </c>
      <c r="F279" s="45"/>
      <c r="G279" s="45"/>
      <c r="H279" s="45"/>
      <c r="I279" s="45"/>
      <c r="J279" s="45"/>
    </row>
    <row r="280" spans="1:10" s="9" customFormat="1" x14ac:dyDescent="0.2">
      <c r="A280" s="49" t="s">
        <v>152</v>
      </c>
      <c r="B280" s="64">
        <v>3399</v>
      </c>
      <c r="C280" s="62">
        <f t="shared" si="14"/>
        <v>0.24612599565532223</v>
      </c>
      <c r="D280" s="63">
        <v>152467477.65000001</v>
      </c>
      <c r="E280" s="62">
        <f t="shared" si="15"/>
        <v>0.22054235782097723</v>
      </c>
      <c r="F280" s="45"/>
      <c r="G280" s="45"/>
      <c r="H280" s="45"/>
      <c r="I280" s="45"/>
      <c r="J280" s="45"/>
    </row>
    <row r="281" spans="1:10" s="9" customFormat="1" x14ac:dyDescent="0.2">
      <c r="A281" s="49" t="s">
        <v>151</v>
      </c>
      <c r="B281" s="64">
        <v>2498</v>
      </c>
      <c r="C281" s="62">
        <f t="shared" si="14"/>
        <v>0.18088341781317885</v>
      </c>
      <c r="D281" s="63">
        <v>152154323.13999999</v>
      </c>
      <c r="E281" s="62">
        <f t="shared" si="15"/>
        <v>0.22008938361912012</v>
      </c>
      <c r="F281" s="45"/>
      <c r="G281" s="45"/>
      <c r="H281" s="45"/>
      <c r="I281" s="45"/>
      <c r="J281" s="45"/>
    </row>
    <row r="282" spans="1:10" s="9" customFormat="1" x14ac:dyDescent="0.2">
      <c r="A282" s="49" t="s">
        <v>150</v>
      </c>
      <c r="B282" s="64">
        <v>2073</v>
      </c>
      <c r="C282" s="62">
        <f t="shared" si="14"/>
        <v>0.15010861694424329</v>
      </c>
      <c r="D282" s="63">
        <v>147717751.97999999</v>
      </c>
      <c r="E282" s="62">
        <f t="shared" si="15"/>
        <v>0.21367193722761454</v>
      </c>
      <c r="F282" s="45"/>
      <c r="G282" s="45"/>
      <c r="H282" s="45"/>
      <c r="I282" s="45"/>
      <c r="J282" s="45"/>
    </row>
    <row r="283" spans="1:10" s="9" customFormat="1" x14ac:dyDescent="0.2">
      <c r="A283" s="49" t="s">
        <v>149</v>
      </c>
      <c r="B283" s="64">
        <v>890</v>
      </c>
      <c r="C283" s="62">
        <f t="shared" si="14"/>
        <v>6.4446053584359161E-2</v>
      </c>
      <c r="D283" s="63">
        <v>70170109.260000005</v>
      </c>
      <c r="E283" s="62">
        <f t="shared" si="15"/>
        <v>0.10150021226350359</v>
      </c>
      <c r="F283" s="45"/>
      <c r="G283" s="45"/>
      <c r="H283" s="45"/>
      <c r="I283" s="45"/>
      <c r="J283" s="45"/>
    </row>
    <row r="284" spans="1:10" s="9" customFormat="1" x14ac:dyDescent="0.2">
      <c r="A284" s="49" t="s">
        <v>148</v>
      </c>
      <c r="B284" s="64">
        <v>489</v>
      </c>
      <c r="C284" s="62">
        <f t="shared" si="14"/>
        <v>3.5409123823316437E-2</v>
      </c>
      <c r="D284" s="63">
        <v>35449192.369999997</v>
      </c>
      <c r="E284" s="62">
        <f t="shared" si="15"/>
        <v>5.1276826957655092E-2</v>
      </c>
      <c r="F284" s="45"/>
      <c r="G284" s="45"/>
      <c r="H284" s="45"/>
      <c r="I284" s="45"/>
      <c r="J284" s="45"/>
    </row>
    <row r="285" spans="1:10" s="9" customFormat="1" ht="12.75" customHeight="1" thickBot="1" x14ac:dyDescent="0.25">
      <c r="A285" s="70" t="s">
        <v>136</v>
      </c>
      <c r="B285" s="60">
        <f>SUM(B277:B284)</f>
        <v>13810</v>
      </c>
      <c r="C285" s="58">
        <f>SUM(C277:C284)</f>
        <v>0.99999999999999989</v>
      </c>
      <c r="D285" s="59">
        <f>SUM(D277:D284)</f>
        <v>691329679.96000004</v>
      </c>
      <c r="E285" s="58">
        <f>SUM(E277:E284)</f>
        <v>1</v>
      </c>
      <c r="F285" s="45"/>
      <c r="G285" s="45"/>
      <c r="H285" s="45"/>
      <c r="I285" s="45"/>
      <c r="J285" s="45"/>
    </row>
    <row r="286" spans="1:10" s="9" customFormat="1" ht="12.75" customHeight="1" thickTop="1" x14ac:dyDescent="0.2">
      <c r="A286" s="5"/>
      <c r="B286" s="45"/>
      <c r="C286" s="69"/>
      <c r="D286" s="45"/>
      <c r="E286" s="69"/>
      <c r="F286" s="45"/>
      <c r="G286" s="45"/>
      <c r="H286" s="45"/>
      <c r="I286" s="45"/>
      <c r="J286" s="45"/>
    </row>
    <row r="287" spans="1:10" s="9" customFormat="1" ht="12.75" customHeight="1" x14ac:dyDescent="0.2">
      <c r="A287" s="68" t="s">
        <v>147</v>
      </c>
      <c r="B287" s="53" t="s">
        <v>146</v>
      </c>
      <c r="C287" s="67" t="s">
        <v>145</v>
      </c>
      <c r="D287" s="53" t="s">
        <v>144</v>
      </c>
      <c r="E287" s="67" t="s">
        <v>143</v>
      </c>
      <c r="F287" s="45"/>
      <c r="G287" s="45"/>
      <c r="H287" s="45"/>
      <c r="I287" s="45"/>
      <c r="J287" s="45"/>
    </row>
    <row r="288" spans="1:10" s="9" customFormat="1" x14ac:dyDescent="0.2">
      <c r="A288" s="65" t="s">
        <v>142</v>
      </c>
      <c r="B288" s="64">
        <v>5394</v>
      </c>
      <c r="C288" s="62">
        <f>B288/$B$294</f>
        <v>0.88498769483182937</v>
      </c>
      <c r="D288" s="63">
        <v>591308302.25999999</v>
      </c>
      <c r="E288" s="62">
        <f>D288/$D$294</f>
        <v>0.85532028987127073</v>
      </c>
      <c r="F288" s="45"/>
      <c r="G288" s="45"/>
      <c r="H288" s="45"/>
      <c r="I288" s="45"/>
      <c r="J288" s="45"/>
    </row>
    <row r="289" spans="1:10" s="9" customFormat="1" x14ac:dyDescent="0.2">
      <c r="A289" s="65" t="s">
        <v>141</v>
      </c>
      <c r="B289" s="64">
        <v>635</v>
      </c>
      <c r="C289" s="62">
        <f>B289/$B$294</f>
        <v>0.10418375717801477</v>
      </c>
      <c r="D289" s="63">
        <v>94698057.780000001</v>
      </c>
      <c r="E289" s="62">
        <f>D289/$D$294</f>
        <v>0.13697959240731455</v>
      </c>
      <c r="F289" s="45"/>
      <c r="G289" s="45"/>
      <c r="H289" s="45"/>
      <c r="I289" s="45"/>
      <c r="J289" s="45"/>
    </row>
    <row r="290" spans="1:10" s="9" customFormat="1" ht="12.75" customHeight="1" x14ac:dyDescent="0.2">
      <c r="A290" s="65" t="s">
        <v>140</v>
      </c>
      <c r="B290" s="64">
        <v>30</v>
      </c>
      <c r="C290" s="62">
        <f>B290/$B$294</f>
        <v>4.9220672682526662E-3</v>
      </c>
      <c r="D290" s="63">
        <v>3465686.5399999996</v>
      </c>
      <c r="E290" s="62">
        <f>D290/$D$294</f>
        <v>5.0130735602159056E-3</v>
      </c>
      <c r="F290" s="45"/>
      <c r="G290" s="45"/>
      <c r="H290" s="45"/>
      <c r="I290" s="45"/>
      <c r="J290" s="45"/>
    </row>
    <row r="291" spans="1:10" s="9" customFormat="1" x14ac:dyDescent="0.2">
      <c r="A291" s="65" t="s">
        <v>139</v>
      </c>
      <c r="B291" s="64">
        <v>36</v>
      </c>
      <c r="C291" s="62">
        <f>B291/$B$294</f>
        <v>5.9064807219031991E-3</v>
      </c>
      <c r="D291" s="63">
        <v>1857633.38</v>
      </c>
      <c r="E291" s="62">
        <f>D291/$D$294</f>
        <v>2.687044161198868E-3</v>
      </c>
      <c r="F291" s="45"/>
      <c r="G291" s="45"/>
      <c r="H291" s="45"/>
      <c r="I291" s="45"/>
      <c r="J291" s="45"/>
    </row>
    <row r="292" spans="1:10" s="9" customFormat="1" x14ac:dyDescent="0.2">
      <c r="A292" s="65" t="s">
        <v>138</v>
      </c>
      <c r="B292" s="66"/>
      <c r="C292" s="62">
        <v>0</v>
      </c>
      <c r="D292" s="63"/>
      <c r="E292" s="62">
        <v>0</v>
      </c>
      <c r="F292" s="45"/>
      <c r="G292" s="45"/>
      <c r="H292" s="45"/>
      <c r="I292" s="45"/>
      <c r="J292" s="45"/>
    </row>
    <row r="293" spans="1:10" s="9" customFormat="1" ht="12.75" customHeight="1" x14ac:dyDescent="0.2">
      <c r="A293" s="65" t="s">
        <v>137</v>
      </c>
      <c r="B293" s="64"/>
      <c r="C293" s="62">
        <f>B293/$B$294</f>
        <v>0</v>
      </c>
      <c r="D293" s="63"/>
      <c r="E293" s="62">
        <f>D293/$D$294</f>
        <v>0</v>
      </c>
      <c r="F293" s="45"/>
      <c r="G293" s="45"/>
      <c r="H293" s="45"/>
      <c r="I293" s="45"/>
      <c r="J293" s="45"/>
    </row>
    <row r="294" spans="1:10" s="9" customFormat="1" ht="12.75" customHeight="1" thickBot="1" x14ac:dyDescent="0.25">
      <c r="A294" s="61" t="s">
        <v>136</v>
      </c>
      <c r="B294" s="60">
        <f>SUM(B288:B293)</f>
        <v>6095</v>
      </c>
      <c r="C294" s="58">
        <f>SUM(C286:C293)</f>
        <v>1</v>
      </c>
      <c r="D294" s="59">
        <f>SUM(D288:D293)</f>
        <v>691329679.95999992</v>
      </c>
      <c r="E294" s="58">
        <f>SUM(E286:E293)</f>
        <v>1</v>
      </c>
      <c r="F294" s="45"/>
      <c r="G294" s="45"/>
      <c r="H294" s="45"/>
      <c r="I294" s="45"/>
      <c r="J294" s="45"/>
    </row>
    <row r="295" spans="1:10" s="9" customFormat="1" ht="12.75" customHeight="1" thickTop="1" x14ac:dyDescent="0.2">
      <c r="A295" s="5"/>
      <c r="B295" s="45"/>
      <c r="C295" s="45"/>
      <c r="D295" s="45"/>
      <c r="E295" s="45"/>
      <c r="F295" s="45"/>
      <c r="G295" s="45"/>
      <c r="H295" s="45"/>
      <c r="I295" s="45"/>
      <c r="J295" s="45"/>
    </row>
    <row r="296" spans="1:10" s="9" customFormat="1" ht="12.75" customHeight="1" x14ac:dyDescent="0.2">
      <c r="A296" s="10" t="s">
        <v>135</v>
      </c>
      <c r="B296" s="45"/>
      <c r="C296" s="45"/>
      <c r="D296" s="45"/>
      <c r="E296" s="45"/>
      <c r="F296" s="45"/>
      <c r="G296" s="45"/>
      <c r="H296" s="45"/>
      <c r="I296" s="45"/>
      <c r="J296" s="45"/>
    </row>
    <row r="297" spans="1:10" s="9" customFormat="1" ht="12.75" customHeight="1" x14ac:dyDescent="0.2">
      <c r="A297" s="49" t="s">
        <v>134</v>
      </c>
      <c r="B297" s="57"/>
      <c r="C297" s="45"/>
      <c r="D297" s="45"/>
      <c r="E297" s="45"/>
      <c r="F297" s="45"/>
      <c r="G297" s="45"/>
      <c r="H297" s="45"/>
      <c r="I297" s="45"/>
      <c r="J297" s="45"/>
    </row>
    <row r="298" spans="1:10" s="9" customFormat="1" ht="12.75" customHeight="1" x14ac:dyDescent="0.2">
      <c r="A298" s="49" t="s">
        <v>133</v>
      </c>
      <c r="B298" s="51"/>
      <c r="C298" s="45"/>
      <c r="D298" s="45"/>
      <c r="E298" s="45"/>
      <c r="F298" s="45"/>
      <c r="G298" s="45"/>
      <c r="H298" s="45"/>
      <c r="I298" s="45"/>
      <c r="J298" s="45"/>
    </row>
    <row r="299" spans="1:10" s="9" customFormat="1" ht="12.75" customHeight="1" x14ac:dyDescent="0.2">
      <c r="A299" s="56" t="s">
        <v>132</v>
      </c>
      <c r="B299" s="53"/>
      <c r="C299" s="45"/>
      <c r="D299" s="45"/>
      <c r="E299" s="45"/>
      <c r="F299" s="45"/>
      <c r="G299" s="45"/>
      <c r="H299" s="45"/>
      <c r="I299" s="45"/>
      <c r="J299" s="45"/>
    </row>
    <row r="300" spans="1:10" s="9" customFormat="1" ht="12.75" customHeight="1" x14ac:dyDescent="0.2">
      <c r="A300" s="56" t="s">
        <v>131</v>
      </c>
      <c r="B300" s="53"/>
      <c r="C300" s="45"/>
      <c r="D300" s="45"/>
      <c r="E300" s="45"/>
      <c r="F300" s="45"/>
      <c r="G300" s="45"/>
      <c r="H300" s="45"/>
      <c r="I300" s="45"/>
      <c r="J300" s="45"/>
    </row>
    <row r="301" spans="1:10" s="9" customFormat="1" ht="12.75" customHeight="1" x14ac:dyDescent="0.2">
      <c r="A301" s="49" t="s">
        <v>130</v>
      </c>
      <c r="B301" s="53"/>
      <c r="C301" s="45"/>
      <c r="D301" s="45"/>
      <c r="E301" s="45"/>
      <c r="F301" s="45"/>
      <c r="G301" s="45"/>
      <c r="H301" s="45"/>
      <c r="I301" s="45"/>
      <c r="J301" s="45"/>
    </row>
    <row r="302" spans="1:10" s="9" customFormat="1" ht="12.75" customHeight="1" x14ac:dyDescent="0.2">
      <c r="A302" s="49" t="s">
        <v>129</v>
      </c>
      <c r="B302" s="52"/>
      <c r="C302" s="45"/>
      <c r="D302" s="45"/>
      <c r="E302" s="45"/>
      <c r="F302" s="45"/>
      <c r="G302" s="45"/>
      <c r="H302" s="45"/>
      <c r="I302" s="45"/>
      <c r="J302" s="45"/>
    </row>
    <row r="303" spans="1:10" s="9" customFormat="1" ht="12.75" customHeight="1" x14ac:dyDescent="0.2">
      <c r="A303" s="49" t="s">
        <v>128</v>
      </c>
      <c r="B303" s="52"/>
      <c r="C303" s="45"/>
      <c r="D303" s="45"/>
      <c r="E303" s="45"/>
      <c r="F303" s="45"/>
      <c r="G303" s="45"/>
      <c r="H303" s="45"/>
      <c r="I303" s="45"/>
      <c r="J303" s="45"/>
    </row>
    <row r="304" spans="1:10" s="9" customFormat="1" ht="12.75" customHeight="1" x14ac:dyDescent="0.2">
      <c r="A304" s="49" t="s">
        <v>127</v>
      </c>
      <c r="B304" s="55"/>
      <c r="C304" s="45"/>
      <c r="D304" s="45"/>
      <c r="E304" s="45"/>
      <c r="F304" s="45"/>
      <c r="G304" s="45"/>
      <c r="H304" s="45"/>
      <c r="I304" s="45"/>
      <c r="J304" s="45"/>
    </row>
    <row r="305" spans="1:10" s="9" customFormat="1" ht="12.75" customHeight="1" x14ac:dyDescent="0.2">
      <c r="A305" s="49" t="s">
        <v>126</v>
      </c>
      <c r="B305" s="53"/>
      <c r="C305" s="45"/>
      <c r="D305" s="45"/>
      <c r="E305" s="45"/>
      <c r="F305" s="45"/>
      <c r="G305" s="45"/>
      <c r="H305" s="45"/>
      <c r="I305" s="45"/>
      <c r="J305" s="45"/>
    </row>
    <row r="306" spans="1:10" s="9" customFormat="1" ht="12.75" customHeight="1" x14ac:dyDescent="0.2">
      <c r="A306" s="49" t="s">
        <v>125</v>
      </c>
      <c r="B306" s="51"/>
      <c r="C306" s="45"/>
      <c r="D306" s="45"/>
      <c r="E306" s="45"/>
      <c r="F306" s="45"/>
      <c r="G306" s="45"/>
      <c r="H306" s="45"/>
      <c r="I306" s="45"/>
      <c r="J306" s="45"/>
    </row>
    <row r="307" spans="1:10" s="9" customFormat="1" ht="12.75" customHeight="1" x14ac:dyDescent="0.2">
      <c r="A307" s="49" t="s">
        <v>124</v>
      </c>
      <c r="B307" s="51"/>
      <c r="C307" s="45"/>
      <c r="D307" s="45"/>
      <c r="E307" s="45"/>
      <c r="F307" s="45"/>
      <c r="G307" s="45"/>
      <c r="H307" s="45"/>
      <c r="I307" s="45"/>
      <c r="J307" s="45"/>
    </row>
    <row r="308" spans="1:10" s="9" customFormat="1" ht="12.75" customHeight="1" x14ac:dyDescent="0.2">
      <c r="A308" s="49" t="s">
        <v>123</v>
      </c>
      <c r="B308" s="53"/>
      <c r="C308" s="45"/>
      <c r="D308" s="45"/>
      <c r="E308" s="45"/>
      <c r="F308" s="45"/>
      <c r="G308" s="45"/>
      <c r="H308" s="45"/>
      <c r="I308" s="45"/>
      <c r="J308" s="45"/>
    </row>
    <row r="309" spans="1:10" s="9" customFormat="1" ht="12.75" customHeight="1" x14ac:dyDescent="0.2">
      <c r="A309" s="49" t="s">
        <v>122</v>
      </c>
      <c r="B309" s="53"/>
      <c r="C309" s="45"/>
      <c r="D309" s="45"/>
      <c r="E309" s="45"/>
      <c r="F309" s="45"/>
      <c r="G309" s="45"/>
      <c r="H309" s="45"/>
      <c r="I309" s="45"/>
      <c r="J309" s="45"/>
    </row>
    <row r="310" spans="1:10" s="9" customFormat="1" ht="12.75" customHeight="1" x14ac:dyDescent="0.2">
      <c r="A310" s="49" t="s">
        <v>121</v>
      </c>
      <c r="B310" s="53"/>
      <c r="C310" s="45"/>
      <c r="D310" s="45"/>
      <c r="E310" s="45"/>
      <c r="F310" s="45"/>
      <c r="G310" s="45"/>
      <c r="H310" s="45"/>
      <c r="I310" s="45"/>
      <c r="J310" s="45"/>
    </row>
    <row r="311" spans="1:10" s="9" customFormat="1" x14ac:dyDescent="0.2">
      <c r="A311" s="49" t="s">
        <v>120</v>
      </c>
      <c r="B311" s="54"/>
      <c r="C311" s="45"/>
      <c r="D311" s="45"/>
      <c r="E311" s="45"/>
      <c r="F311" s="45"/>
      <c r="G311" s="45"/>
      <c r="H311" s="45"/>
      <c r="I311" s="45"/>
      <c r="J311" s="45"/>
    </row>
    <row r="312" spans="1:10" s="9" customFormat="1" ht="12.75" customHeight="1" x14ac:dyDescent="0.2">
      <c r="A312" s="49" t="s">
        <v>119</v>
      </c>
      <c r="B312" s="50"/>
      <c r="C312" s="45"/>
      <c r="D312" s="45"/>
      <c r="E312" s="45"/>
      <c r="F312" s="45"/>
      <c r="G312" s="45"/>
      <c r="H312" s="45"/>
      <c r="I312" s="45"/>
      <c r="J312" s="45"/>
    </row>
    <row r="313" spans="1:10" s="9" customFormat="1" ht="12.75" customHeight="1" x14ac:dyDescent="0.2">
      <c r="A313" s="49" t="s">
        <v>118</v>
      </c>
      <c r="B313" s="50"/>
      <c r="C313" s="45"/>
      <c r="D313" s="45"/>
      <c r="E313" s="45"/>
      <c r="F313" s="45"/>
      <c r="G313" s="45"/>
      <c r="H313" s="45"/>
      <c r="I313" s="45"/>
      <c r="J313" s="45"/>
    </row>
    <row r="314" spans="1:10" s="9" customFormat="1" ht="12.75" customHeight="1" x14ac:dyDescent="0.2">
      <c r="A314" s="49" t="s">
        <v>117</v>
      </c>
      <c r="B314" s="53"/>
      <c r="C314" s="45"/>
      <c r="D314" s="45"/>
      <c r="E314" s="45"/>
      <c r="F314" s="45"/>
      <c r="G314" s="45"/>
      <c r="H314" s="45"/>
      <c r="I314" s="45"/>
      <c r="J314" s="45"/>
    </row>
    <row r="315" spans="1:10" s="9" customFormat="1" ht="12.75" customHeight="1" x14ac:dyDescent="0.2">
      <c r="A315" s="49" t="s">
        <v>116</v>
      </c>
      <c r="B315" s="53"/>
      <c r="C315" s="45"/>
      <c r="D315" s="45"/>
      <c r="E315" s="45"/>
      <c r="F315" s="45"/>
      <c r="G315" s="45"/>
      <c r="H315" s="45"/>
      <c r="I315" s="45"/>
      <c r="J315" s="45"/>
    </row>
    <row r="316" spans="1:10" s="9" customFormat="1" ht="12.75" customHeight="1" x14ac:dyDescent="0.2">
      <c r="A316" s="49" t="s">
        <v>115</v>
      </c>
      <c r="B316" s="52"/>
      <c r="C316" s="45"/>
      <c r="D316" s="45"/>
      <c r="E316" s="45"/>
      <c r="F316" s="45"/>
      <c r="G316" s="45"/>
      <c r="H316" s="45"/>
      <c r="I316" s="45"/>
      <c r="J316" s="45"/>
    </row>
    <row r="317" spans="1:10" s="9" customFormat="1" ht="12.75" customHeight="1" x14ac:dyDescent="0.2">
      <c r="A317" s="49" t="s">
        <v>114</v>
      </c>
      <c r="B317" s="51"/>
      <c r="C317" s="45"/>
      <c r="D317" s="45"/>
      <c r="E317" s="45"/>
      <c r="F317" s="45"/>
      <c r="G317" s="45"/>
      <c r="H317" s="45"/>
      <c r="I317" s="45"/>
      <c r="J317" s="45"/>
    </row>
    <row r="318" spans="1:10" s="9" customFormat="1" ht="12.75" customHeight="1" x14ac:dyDescent="0.2">
      <c r="A318" s="49" t="s">
        <v>113</v>
      </c>
      <c r="B318" s="50"/>
      <c r="C318" s="45"/>
      <c r="D318" s="45"/>
      <c r="E318" s="45"/>
      <c r="F318" s="45"/>
      <c r="G318" s="45"/>
      <c r="H318" s="45"/>
      <c r="I318" s="45"/>
      <c r="J318" s="45"/>
    </row>
    <row r="319" spans="1:10" s="9" customFormat="1" ht="12.75" customHeight="1" x14ac:dyDescent="0.2">
      <c r="A319" s="49" t="s">
        <v>112</v>
      </c>
      <c r="B319" s="50"/>
      <c r="C319" s="45"/>
      <c r="D319" s="45"/>
      <c r="E319" s="45"/>
      <c r="F319" s="45"/>
      <c r="G319" s="45"/>
      <c r="H319" s="45"/>
      <c r="I319" s="45"/>
      <c r="J319" s="45"/>
    </row>
    <row r="320" spans="1:10" s="9" customFormat="1" ht="12.75" customHeight="1" x14ac:dyDescent="0.2">
      <c r="A320" s="49" t="s">
        <v>111</v>
      </c>
      <c r="B320" s="48"/>
      <c r="C320" s="45"/>
      <c r="D320" s="45"/>
      <c r="E320" s="45"/>
      <c r="F320" s="45"/>
      <c r="G320" s="45"/>
      <c r="H320" s="45"/>
      <c r="I320" s="45"/>
      <c r="J320" s="45"/>
    </row>
    <row r="321" spans="1:10" s="44" customFormat="1" ht="12.75" customHeight="1" x14ac:dyDescent="0.2">
      <c r="A321" s="47"/>
      <c r="B321" s="46"/>
      <c r="C321" s="46"/>
      <c r="D321" s="46"/>
      <c r="E321" s="46"/>
      <c r="F321" s="46"/>
      <c r="G321" s="45"/>
      <c r="H321" s="45"/>
      <c r="I321" s="45"/>
      <c r="J321" s="45"/>
    </row>
    <row r="322" spans="1:10" s="9" customFormat="1" x14ac:dyDescent="0.2">
      <c r="A322" s="10" t="s">
        <v>110</v>
      </c>
      <c r="B322" s="5"/>
      <c r="C322" s="5"/>
      <c r="D322" s="5"/>
      <c r="E322" s="26"/>
      <c r="F322" s="5"/>
      <c r="G322" s="5"/>
      <c r="H322" s="5"/>
      <c r="I322" s="5"/>
      <c r="J322" s="5"/>
    </row>
    <row r="323" spans="1:10" s="9" customFormat="1" ht="38.25" x14ac:dyDescent="0.2">
      <c r="A323" s="43" t="s">
        <v>109</v>
      </c>
      <c r="B323" s="215" t="s">
        <v>108</v>
      </c>
      <c r="C323" s="215"/>
      <c r="D323" s="215"/>
      <c r="E323" s="43" t="s">
        <v>107</v>
      </c>
      <c r="F323" s="43" t="s">
        <v>106</v>
      </c>
      <c r="G323" s="42"/>
      <c r="H323" s="42"/>
      <c r="I323" s="5"/>
      <c r="J323" s="5"/>
    </row>
    <row r="324" spans="1:10" s="9" customFormat="1" x14ac:dyDescent="0.2">
      <c r="A324" s="40" t="s">
        <v>105</v>
      </c>
      <c r="B324" s="200" t="s">
        <v>104</v>
      </c>
      <c r="C324" s="200"/>
      <c r="D324" s="200"/>
      <c r="E324" s="40" t="s">
        <v>91</v>
      </c>
      <c r="F324" s="40" t="s">
        <v>73</v>
      </c>
      <c r="G324" s="39"/>
      <c r="H324" s="39"/>
      <c r="I324" s="5"/>
      <c r="J324" s="5"/>
    </row>
    <row r="325" spans="1:10" s="9" customFormat="1" ht="39.75" customHeight="1" x14ac:dyDescent="0.2">
      <c r="A325" s="40" t="s">
        <v>103</v>
      </c>
      <c r="B325" s="200" t="s">
        <v>102</v>
      </c>
      <c r="C325" s="200"/>
      <c r="D325" s="200"/>
      <c r="E325" s="40" t="s">
        <v>101</v>
      </c>
      <c r="F325" s="40" t="s">
        <v>97</v>
      </c>
      <c r="G325" s="39"/>
      <c r="H325" s="39"/>
      <c r="I325" s="5"/>
      <c r="J325" s="5"/>
    </row>
    <row r="326" spans="1:10" s="9" customFormat="1" ht="30.75" customHeight="1" x14ac:dyDescent="0.2">
      <c r="A326" s="40" t="s">
        <v>100</v>
      </c>
      <c r="B326" s="200" t="s">
        <v>99</v>
      </c>
      <c r="C326" s="200"/>
      <c r="D326" s="200"/>
      <c r="E326" s="41" t="s">
        <v>98</v>
      </c>
      <c r="F326" s="40" t="s">
        <v>97</v>
      </c>
      <c r="G326" s="39"/>
      <c r="H326" s="39"/>
      <c r="I326" s="5"/>
      <c r="J326" s="5"/>
    </row>
    <row r="327" spans="1:10" s="9" customFormat="1" ht="30" customHeight="1" x14ac:dyDescent="0.2">
      <c r="A327" s="40" t="s">
        <v>96</v>
      </c>
      <c r="B327" s="200" t="s">
        <v>95</v>
      </c>
      <c r="C327" s="200"/>
      <c r="D327" s="200"/>
      <c r="E327" s="40" t="s">
        <v>94</v>
      </c>
      <c r="F327" s="40" t="s">
        <v>73</v>
      </c>
      <c r="G327" s="39"/>
      <c r="H327" s="39"/>
      <c r="I327" s="5"/>
      <c r="J327" s="5"/>
    </row>
    <row r="328" spans="1:10" s="9" customFormat="1" ht="66.75" customHeight="1" x14ac:dyDescent="0.2">
      <c r="A328" s="40" t="s">
        <v>93</v>
      </c>
      <c r="B328" s="200" t="s">
        <v>92</v>
      </c>
      <c r="C328" s="200"/>
      <c r="D328" s="200"/>
      <c r="E328" s="40" t="s">
        <v>91</v>
      </c>
      <c r="F328" s="40" t="s">
        <v>73</v>
      </c>
      <c r="G328" s="39"/>
      <c r="H328" s="39"/>
      <c r="I328" s="5"/>
      <c r="J328" s="5"/>
    </row>
    <row r="329" spans="1:10" s="9" customFormat="1" ht="32.25" customHeight="1" x14ac:dyDescent="0.2">
      <c r="A329" s="40" t="s">
        <v>90</v>
      </c>
      <c r="B329" s="200" t="s">
        <v>89</v>
      </c>
      <c r="C329" s="200"/>
      <c r="D329" s="200"/>
      <c r="E329" s="40" t="s">
        <v>74</v>
      </c>
      <c r="F329" s="40" t="s">
        <v>73</v>
      </c>
      <c r="G329" s="39"/>
      <c r="H329" s="39"/>
      <c r="I329" s="5"/>
      <c r="J329" s="5"/>
    </row>
    <row r="330" spans="1:10" s="9" customFormat="1" ht="42.75" customHeight="1" x14ac:dyDescent="0.2">
      <c r="A330" s="40" t="s">
        <v>88</v>
      </c>
      <c r="B330" s="200" t="s">
        <v>87</v>
      </c>
      <c r="C330" s="200"/>
      <c r="D330" s="200"/>
      <c r="E330" s="40" t="s">
        <v>86</v>
      </c>
      <c r="F330" s="40" t="s">
        <v>73</v>
      </c>
      <c r="G330" s="39"/>
      <c r="H330" s="39"/>
      <c r="I330" s="5"/>
      <c r="J330" s="5"/>
    </row>
    <row r="331" spans="1:10" s="9" customFormat="1" ht="30" customHeight="1" x14ac:dyDescent="0.2">
      <c r="A331" s="40" t="s">
        <v>85</v>
      </c>
      <c r="B331" s="200" t="s">
        <v>84</v>
      </c>
      <c r="C331" s="200"/>
      <c r="D331" s="200"/>
      <c r="E331" s="40" t="s">
        <v>74</v>
      </c>
      <c r="F331" s="40" t="s">
        <v>73</v>
      </c>
      <c r="G331" s="39"/>
      <c r="H331" s="39"/>
      <c r="I331" s="5"/>
      <c r="J331" s="5"/>
    </row>
    <row r="332" spans="1:10" s="9" customFormat="1" ht="12.75" customHeight="1" x14ac:dyDescent="0.2">
      <c r="A332" s="40" t="s">
        <v>83</v>
      </c>
      <c r="B332" s="200" t="s">
        <v>82</v>
      </c>
      <c r="C332" s="200"/>
      <c r="D332" s="200"/>
      <c r="E332" s="40" t="s">
        <v>77</v>
      </c>
      <c r="F332" s="40" t="s">
        <v>73</v>
      </c>
      <c r="G332" s="39"/>
      <c r="H332" s="39"/>
      <c r="I332" s="5"/>
      <c r="J332" s="5"/>
    </row>
    <row r="333" spans="1:10" s="9" customFormat="1" ht="40.5" customHeight="1" x14ac:dyDescent="0.2">
      <c r="A333" s="40" t="s">
        <v>81</v>
      </c>
      <c r="B333" s="200" t="s">
        <v>80</v>
      </c>
      <c r="C333" s="200"/>
      <c r="D333" s="200"/>
      <c r="E333" s="40" t="s">
        <v>74</v>
      </c>
      <c r="F333" s="40" t="s">
        <v>73</v>
      </c>
      <c r="G333" s="39"/>
      <c r="H333" s="39"/>
      <c r="I333" s="5"/>
      <c r="J333" s="5"/>
    </row>
    <row r="334" spans="1:10" s="9" customFormat="1" ht="12.75" customHeight="1" x14ac:dyDescent="0.2">
      <c r="A334" s="40" t="s">
        <v>79</v>
      </c>
      <c r="B334" s="200" t="s">
        <v>78</v>
      </c>
      <c r="C334" s="200"/>
      <c r="D334" s="200"/>
      <c r="E334" s="40" t="s">
        <v>77</v>
      </c>
      <c r="F334" s="40" t="s">
        <v>73</v>
      </c>
      <c r="G334" s="39"/>
      <c r="H334" s="39"/>
      <c r="I334" s="5"/>
      <c r="J334" s="5"/>
    </row>
    <row r="335" spans="1:10" s="9" customFormat="1" ht="12.75" customHeight="1" x14ac:dyDescent="0.2">
      <c r="A335" s="40" t="s">
        <v>76</v>
      </c>
      <c r="B335" s="200" t="s">
        <v>75</v>
      </c>
      <c r="C335" s="200"/>
      <c r="D335" s="200"/>
      <c r="E335" s="40" t="s">
        <v>74</v>
      </c>
      <c r="F335" s="40" t="s">
        <v>73</v>
      </c>
      <c r="G335" s="39"/>
      <c r="H335" s="39"/>
      <c r="I335" s="5"/>
      <c r="J335" s="5"/>
    </row>
    <row r="336" spans="1:10" s="9" customFormat="1" x14ac:dyDescent="0.2">
      <c r="A336" s="5"/>
      <c r="B336" s="38"/>
      <c r="C336" s="5"/>
      <c r="D336" s="5"/>
      <c r="E336" s="26"/>
      <c r="F336" s="5"/>
      <c r="G336" s="5"/>
      <c r="H336" s="5"/>
      <c r="I336" s="5"/>
      <c r="J336" s="5"/>
    </row>
    <row r="337" spans="1:11" s="9" customFormat="1" x14ac:dyDescent="0.2">
      <c r="B337" s="5"/>
      <c r="C337" s="5"/>
      <c r="D337" s="5"/>
      <c r="E337" s="5"/>
      <c r="F337" s="5"/>
      <c r="G337" s="5"/>
      <c r="H337" s="5"/>
      <c r="I337" s="5"/>
      <c r="J337" s="5"/>
    </row>
    <row r="338" spans="1:11" s="9" customFormat="1" x14ac:dyDescent="0.2">
      <c r="A338" s="37" t="s">
        <v>72</v>
      </c>
    </row>
    <row r="339" spans="1:11" s="9" customFormat="1" x14ac:dyDescent="0.2">
      <c r="A339" s="36" t="s">
        <v>71</v>
      </c>
      <c r="B339" s="201" t="s">
        <v>70</v>
      </c>
      <c r="C339" s="202"/>
      <c r="D339" s="203"/>
      <c r="E339" s="204" t="s">
        <v>69</v>
      </c>
      <c r="F339" s="205"/>
      <c r="G339" s="26"/>
      <c r="H339" s="26"/>
      <c r="I339" s="26"/>
      <c r="J339" s="26"/>
      <c r="K339" s="22"/>
    </row>
    <row r="340" spans="1:11" s="9" customFormat="1" ht="101.25" customHeight="1" x14ac:dyDescent="0.2">
      <c r="A340" s="35" t="s">
        <v>68</v>
      </c>
      <c r="B340" s="196" t="s">
        <v>67</v>
      </c>
      <c r="C340" s="197"/>
      <c r="D340" s="198"/>
      <c r="E340" s="196" t="s">
        <v>66</v>
      </c>
      <c r="F340" s="199"/>
      <c r="G340" s="34"/>
      <c r="H340" s="29"/>
      <c r="I340" s="28"/>
      <c r="J340" s="28"/>
    </row>
    <row r="341" spans="1:11" s="9" customFormat="1" ht="81" customHeight="1" x14ac:dyDescent="0.2">
      <c r="A341" s="30" t="s">
        <v>65</v>
      </c>
      <c r="B341" s="196" t="s">
        <v>64</v>
      </c>
      <c r="C341" s="197"/>
      <c r="D341" s="198"/>
      <c r="E341" s="196" t="s">
        <v>63</v>
      </c>
      <c r="F341" s="199"/>
      <c r="G341" s="33"/>
      <c r="H341" s="29"/>
      <c r="I341" s="28"/>
      <c r="J341" s="28"/>
    </row>
    <row r="342" spans="1:11" s="9" customFormat="1" ht="52.5" customHeight="1" x14ac:dyDescent="0.2">
      <c r="A342" s="32" t="s">
        <v>62</v>
      </c>
      <c r="B342" s="196" t="s">
        <v>61</v>
      </c>
      <c r="C342" s="197"/>
      <c r="D342" s="198"/>
      <c r="E342" s="196" t="s">
        <v>60</v>
      </c>
      <c r="F342" s="199"/>
      <c r="G342" s="31"/>
      <c r="H342" s="31"/>
      <c r="I342" s="28"/>
      <c r="J342" s="28"/>
      <c r="K342" s="22"/>
    </row>
    <row r="343" spans="1:11" s="9" customFormat="1" ht="96" customHeight="1" x14ac:dyDescent="0.2">
      <c r="A343" s="30" t="s">
        <v>59</v>
      </c>
      <c r="B343" s="196" t="s">
        <v>58</v>
      </c>
      <c r="C343" s="197"/>
      <c r="D343" s="198"/>
      <c r="E343" s="196" t="s">
        <v>57</v>
      </c>
      <c r="F343" s="199"/>
      <c r="G343" s="29"/>
      <c r="H343" s="29"/>
      <c r="I343" s="28"/>
      <c r="J343" s="28"/>
      <c r="K343" s="22"/>
    </row>
    <row r="344" spans="1:11" s="9" customFormat="1" ht="92.25" customHeight="1" x14ac:dyDescent="0.2">
      <c r="A344" s="30" t="s">
        <v>56</v>
      </c>
      <c r="B344" s="196" t="s">
        <v>55</v>
      </c>
      <c r="C344" s="197"/>
      <c r="D344" s="198"/>
      <c r="E344" s="196" t="s">
        <v>54</v>
      </c>
      <c r="F344" s="199"/>
      <c r="G344" s="29"/>
      <c r="H344" s="29"/>
      <c r="I344" s="28"/>
      <c r="J344" s="28"/>
      <c r="K344" s="22"/>
    </row>
    <row r="345" spans="1:11" s="9" customFormat="1" ht="30.75" customHeight="1" x14ac:dyDescent="0.2">
      <c r="A345" s="30" t="s">
        <v>53</v>
      </c>
      <c r="B345" s="196" t="s">
        <v>52</v>
      </c>
      <c r="C345" s="197"/>
      <c r="D345" s="198"/>
      <c r="E345" s="196" t="s">
        <v>51</v>
      </c>
      <c r="F345" s="199"/>
      <c r="G345" s="29"/>
      <c r="H345" s="29"/>
      <c r="I345" s="28"/>
      <c r="J345" s="28"/>
    </row>
    <row r="346" spans="1:11" s="22" customFormat="1" ht="24.75" customHeight="1" x14ac:dyDescent="0.2">
      <c r="A346" s="26"/>
      <c r="B346" s="26"/>
      <c r="C346" s="26"/>
      <c r="D346" s="26"/>
      <c r="E346" s="26"/>
      <c r="F346" s="26"/>
      <c r="G346" s="26"/>
      <c r="H346" s="26"/>
      <c r="I346" s="26"/>
      <c r="J346" s="26"/>
    </row>
    <row r="347" spans="1:11" s="9" customFormat="1" x14ac:dyDescent="0.2">
      <c r="A347" s="27" t="s">
        <v>50</v>
      </c>
      <c r="B347" s="26"/>
      <c r="C347" s="26"/>
      <c r="D347" s="26"/>
      <c r="E347" s="26"/>
      <c r="F347" s="26"/>
      <c r="G347" s="26"/>
      <c r="H347" s="26"/>
      <c r="I347" s="26"/>
      <c r="J347" s="26"/>
      <c r="K347" s="22"/>
    </row>
    <row r="348" spans="1:11" s="9" customFormat="1" ht="65.25" customHeight="1" x14ac:dyDescent="0.2">
      <c r="A348" s="18" t="s">
        <v>49</v>
      </c>
      <c r="B348" s="188" t="s">
        <v>48</v>
      </c>
      <c r="C348" s="189"/>
      <c r="D348" s="189"/>
      <c r="E348" s="189"/>
      <c r="F348" s="189"/>
      <c r="G348" s="189"/>
      <c r="H348" s="189"/>
      <c r="I348" s="17"/>
      <c r="J348" s="16"/>
      <c r="K348" s="22"/>
    </row>
    <row r="349" spans="1:11" s="9" customFormat="1" ht="41.25" customHeight="1" x14ac:dyDescent="0.2">
      <c r="A349" s="25" t="s">
        <v>47</v>
      </c>
      <c r="B349" s="188" t="s">
        <v>46</v>
      </c>
      <c r="C349" s="189"/>
      <c r="D349" s="189"/>
      <c r="E349" s="189"/>
      <c r="F349" s="189"/>
      <c r="G349" s="189"/>
      <c r="H349" s="189"/>
      <c r="I349" s="190"/>
      <c r="J349" s="191"/>
    </row>
    <row r="350" spans="1:11" s="9" customFormat="1" ht="40.5" customHeight="1" x14ac:dyDescent="0.2">
      <c r="A350" s="14" t="s">
        <v>45</v>
      </c>
      <c r="B350" s="192" t="s">
        <v>44</v>
      </c>
      <c r="C350" s="193"/>
      <c r="D350" s="193"/>
      <c r="E350" s="193"/>
      <c r="F350" s="193"/>
      <c r="G350" s="193"/>
      <c r="H350" s="193"/>
      <c r="I350" s="24"/>
      <c r="J350" s="23"/>
      <c r="K350" s="22"/>
    </row>
    <row r="351" spans="1:11" ht="12.75" customHeight="1" x14ac:dyDescent="0.2">
      <c r="A351" s="21" t="s">
        <v>43</v>
      </c>
      <c r="B351" s="194" t="s">
        <v>42</v>
      </c>
      <c r="C351" s="195"/>
      <c r="D351" s="195"/>
      <c r="E351" s="195"/>
      <c r="F351" s="195"/>
      <c r="G351" s="195"/>
      <c r="H351" s="195"/>
      <c r="I351" s="20"/>
      <c r="J351" s="19"/>
      <c r="K351" s="12"/>
    </row>
    <row r="352" spans="1:11" ht="91.5" customHeight="1" x14ac:dyDescent="0.2">
      <c r="A352" s="18" t="s">
        <v>41</v>
      </c>
      <c r="B352" s="188" t="s">
        <v>40</v>
      </c>
      <c r="C352" s="189"/>
      <c r="D352" s="189"/>
      <c r="E352" s="189"/>
      <c r="F352" s="189"/>
      <c r="G352" s="189"/>
      <c r="H352" s="189"/>
      <c r="I352" s="17"/>
      <c r="J352" s="16"/>
      <c r="K352" s="12"/>
    </row>
    <row r="353" spans="1:11" ht="12.75" customHeight="1" x14ac:dyDescent="0.2">
      <c r="A353" s="14" t="s">
        <v>39</v>
      </c>
      <c r="B353" s="182" t="s">
        <v>38</v>
      </c>
      <c r="C353" s="183"/>
      <c r="D353" s="183"/>
      <c r="E353" s="183"/>
      <c r="F353" s="183"/>
      <c r="G353" s="183"/>
      <c r="H353" s="184"/>
      <c r="I353" s="13"/>
      <c r="J353" s="13"/>
      <c r="K353" s="12"/>
    </row>
    <row r="354" spans="1:11" ht="12.75" customHeight="1" x14ac:dyDescent="0.2">
      <c r="A354" s="14" t="s">
        <v>37</v>
      </c>
      <c r="B354" s="182" t="s">
        <v>36</v>
      </c>
      <c r="C354" s="183"/>
      <c r="D354" s="183"/>
      <c r="E354" s="183"/>
      <c r="F354" s="183"/>
      <c r="G354" s="183"/>
      <c r="H354" s="183"/>
      <c r="I354" s="15"/>
      <c r="J354" s="13"/>
    </row>
    <row r="355" spans="1:11" ht="12.75" customHeight="1" x14ac:dyDescent="0.2">
      <c r="A355" s="14" t="s">
        <v>35</v>
      </c>
      <c r="B355" s="182" t="s">
        <v>34</v>
      </c>
      <c r="C355" s="183"/>
      <c r="D355" s="183"/>
      <c r="E355" s="183"/>
      <c r="F355" s="183"/>
      <c r="G355" s="183"/>
      <c r="H355" s="183"/>
      <c r="I355" s="15"/>
      <c r="J355" s="13"/>
      <c r="K355" s="12"/>
    </row>
    <row r="356" spans="1:11" x14ac:dyDescent="0.2">
      <c r="A356" s="14" t="s">
        <v>33</v>
      </c>
      <c r="B356" s="182" t="s">
        <v>32</v>
      </c>
      <c r="C356" s="183"/>
      <c r="D356" s="183"/>
      <c r="E356" s="183"/>
      <c r="F356" s="183"/>
      <c r="G356" s="183"/>
      <c r="H356" s="183"/>
      <c r="I356" s="15"/>
      <c r="J356" s="13"/>
    </row>
    <row r="357" spans="1:11" x14ac:dyDescent="0.2">
      <c r="A357" s="14" t="s">
        <v>31</v>
      </c>
      <c r="B357" s="182" t="s">
        <v>30</v>
      </c>
      <c r="C357" s="183"/>
      <c r="D357" s="183"/>
      <c r="E357" s="183"/>
      <c r="F357" s="183"/>
      <c r="G357" s="183"/>
      <c r="H357" s="183"/>
      <c r="I357" s="15"/>
      <c r="J357" s="13"/>
      <c r="K357" s="12"/>
    </row>
    <row r="358" spans="1:11" x14ac:dyDescent="0.2">
      <c r="A358" s="14" t="s">
        <v>29</v>
      </c>
      <c r="B358" s="182" t="s">
        <v>28</v>
      </c>
      <c r="C358" s="183"/>
      <c r="D358" s="183"/>
      <c r="E358" s="183"/>
      <c r="F358" s="183"/>
      <c r="G358" s="183"/>
      <c r="H358" s="183"/>
      <c r="I358" s="15"/>
      <c r="J358" s="13"/>
      <c r="K358" s="12"/>
    </row>
    <row r="359" spans="1:11" ht="12.75" customHeight="1" x14ac:dyDescent="0.2">
      <c r="A359" s="14" t="s">
        <v>27</v>
      </c>
      <c r="B359" s="182" t="s">
        <v>26</v>
      </c>
      <c r="C359" s="183"/>
      <c r="D359" s="183"/>
      <c r="E359" s="183"/>
      <c r="F359" s="183"/>
      <c r="G359" s="183"/>
      <c r="H359" s="184"/>
      <c r="I359" s="13"/>
      <c r="J359" s="13"/>
    </row>
    <row r="360" spans="1:11" x14ac:dyDescent="0.2">
      <c r="A360" s="14" t="s">
        <v>25</v>
      </c>
      <c r="B360" s="182" t="s">
        <v>24</v>
      </c>
      <c r="C360" s="183"/>
      <c r="D360" s="183"/>
      <c r="E360" s="183"/>
      <c r="F360" s="183"/>
      <c r="G360" s="183"/>
      <c r="H360" s="184"/>
      <c r="I360" s="13"/>
      <c r="J360" s="13"/>
      <c r="K360" s="12"/>
    </row>
    <row r="361" spans="1:11" x14ac:dyDescent="0.2">
      <c r="A361" s="11"/>
      <c r="B361" s="2"/>
      <c r="C361" s="11"/>
      <c r="D361" s="11"/>
      <c r="E361" s="11"/>
      <c r="F361" s="2"/>
      <c r="G361" s="2"/>
      <c r="H361" s="2"/>
      <c r="I361" s="2"/>
      <c r="J361" s="2"/>
    </row>
    <row r="362" spans="1:11" ht="12.75" customHeight="1" x14ac:dyDescent="0.2">
      <c r="A362" s="10" t="s">
        <v>23</v>
      </c>
      <c r="B362" s="5"/>
      <c r="C362" s="5"/>
      <c r="D362" s="5"/>
      <c r="E362" s="5"/>
      <c r="F362" s="5"/>
      <c r="G362" s="5"/>
      <c r="H362" s="5"/>
      <c r="I362" s="5"/>
      <c r="J362" s="5"/>
    </row>
    <row r="363" spans="1:11" s="9" customFormat="1" ht="14.25" customHeight="1" x14ac:dyDescent="0.2">
      <c r="A363" s="5" t="s">
        <v>22</v>
      </c>
      <c r="B363" s="5"/>
      <c r="C363" s="5"/>
      <c r="D363" s="5"/>
      <c r="E363" s="5"/>
      <c r="F363" s="5"/>
      <c r="G363" s="5"/>
      <c r="H363" s="5"/>
      <c r="I363" s="5"/>
      <c r="J363" s="5"/>
    </row>
    <row r="364" spans="1:11" s="9" customFormat="1" ht="14.25" customHeight="1" x14ac:dyDescent="0.2">
      <c r="A364" s="6" t="s">
        <v>21</v>
      </c>
      <c r="B364" s="2"/>
      <c r="C364" s="2"/>
      <c r="D364" s="2"/>
      <c r="E364" s="2"/>
      <c r="F364" s="2"/>
      <c r="G364" s="2"/>
      <c r="H364" s="2"/>
      <c r="I364" s="2"/>
      <c r="J364" s="2"/>
    </row>
    <row r="365" spans="1:11" s="9" customFormat="1" ht="14.25" customHeight="1" x14ac:dyDescent="0.2">
      <c r="A365" s="4" t="s">
        <v>20</v>
      </c>
      <c r="B365" s="2"/>
      <c r="C365" s="2"/>
      <c r="D365" s="2"/>
      <c r="E365" s="2"/>
      <c r="F365" s="2"/>
      <c r="G365" s="2"/>
      <c r="H365" s="2"/>
      <c r="I365" s="2"/>
      <c r="J365" s="2"/>
    </row>
    <row r="366" spans="1:11" ht="14.25" customHeight="1" x14ac:dyDescent="0.2">
      <c r="A366" s="185" t="s">
        <v>19</v>
      </c>
      <c r="B366" s="186"/>
      <c r="C366" s="186"/>
      <c r="D366" s="186"/>
      <c r="E366" s="186"/>
      <c r="F366" s="186"/>
      <c r="G366" s="186"/>
      <c r="H366" s="186"/>
      <c r="I366" s="186"/>
      <c r="J366" s="186"/>
    </row>
    <row r="367" spans="1:11" ht="14.25" customHeight="1" x14ac:dyDescent="0.2">
      <c r="A367" s="187" t="s">
        <v>18</v>
      </c>
      <c r="B367" s="186"/>
      <c r="C367" s="186"/>
      <c r="D367" s="186"/>
      <c r="E367" s="186"/>
      <c r="F367" s="186"/>
      <c r="G367" s="186"/>
      <c r="H367" s="186"/>
      <c r="I367" s="186"/>
      <c r="J367" s="186"/>
    </row>
    <row r="368" spans="1:11" ht="14.25" customHeight="1" x14ac:dyDescent="0.2">
      <c r="A368" s="7" t="s">
        <v>17</v>
      </c>
      <c r="B368" s="8"/>
      <c r="C368" s="8"/>
      <c r="D368" s="8"/>
      <c r="E368" s="8"/>
      <c r="F368" s="8"/>
      <c r="G368" s="8"/>
      <c r="H368" s="8"/>
      <c r="I368" s="8"/>
      <c r="J368" s="8"/>
    </row>
    <row r="369" spans="1:10" ht="14.25" customHeight="1" x14ac:dyDescent="0.2">
      <c r="A369" s="4" t="s">
        <v>16</v>
      </c>
      <c r="B369" s="2"/>
      <c r="C369" s="2"/>
      <c r="D369" s="2"/>
      <c r="E369" s="2"/>
      <c r="F369" s="2"/>
      <c r="G369" s="2"/>
      <c r="H369" s="2"/>
      <c r="I369" s="2"/>
      <c r="J369" s="2"/>
    </row>
    <row r="370" spans="1:10" ht="14.25" customHeight="1" x14ac:dyDescent="0.2">
      <c r="A370" s="7" t="s">
        <v>15</v>
      </c>
      <c r="B370" s="2"/>
      <c r="C370" s="2"/>
      <c r="D370" s="2"/>
      <c r="E370" s="2"/>
      <c r="F370" s="2"/>
      <c r="G370" s="2"/>
      <c r="H370" s="2"/>
      <c r="I370" s="2"/>
      <c r="J370" s="2"/>
    </row>
    <row r="371" spans="1:10" ht="14.25" customHeight="1" x14ac:dyDescent="0.2">
      <c r="A371" s="4" t="s">
        <v>14</v>
      </c>
      <c r="B371" s="2"/>
      <c r="C371" s="2"/>
      <c r="D371" s="2"/>
      <c r="E371" s="2"/>
      <c r="F371" s="2"/>
      <c r="G371" s="2"/>
      <c r="H371" s="2"/>
      <c r="I371" s="2"/>
      <c r="J371" s="2"/>
    </row>
    <row r="372" spans="1:10" ht="14.25" customHeight="1" x14ac:dyDescent="0.2">
      <c r="A372" s="6" t="s">
        <v>13</v>
      </c>
      <c r="B372" s="2"/>
      <c r="C372" s="2"/>
      <c r="D372" s="2"/>
      <c r="E372" s="2"/>
      <c r="F372" s="2"/>
      <c r="G372" s="2"/>
      <c r="H372" s="2"/>
      <c r="I372" s="2"/>
      <c r="J372" s="2"/>
    </row>
    <row r="373" spans="1:10" ht="14.25" customHeight="1" x14ac:dyDescent="0.2">
      <c r="A373" s="6" t="s">
        <v>12</v>
      </c>
      <c r="B373" s="2"/>
      <c r="C373" s="2"/>
      <c r="D373" s="2"/>
      <c r="E373" s="2"/>
      <c r="F373" s="2"/>
      <c r="G373" s="2"/>
      <c r="H373" s="2"/>
      <c r="I373" s="2"/>
      <c r="J373" s="2"/>
    </row>
    <row r="374" spans="1:10" ht="14.25" customHeight="1" x14ac:dyDescent="0.2">
      <c r="A374" s="6" t="s">
        <v>11</v>
      </c>
      <c r="B374" s="2"/>
      <c r="C374" s="2"/>
      <c r="D374" s="2"/>
      <c r="E374" s="2"/>
      <c r="F374" s="2"/>
      <c r="G374" s="2"/>
      <c r="H374" s="2"/>
      <c r="I374" s="2"/>
      <c r="J374" s="2"/>
    </row>
    <row r="375" spans="1:10" ht="14.25" customHeight="1" x14ac:dyDescent="0.2">
      <c r="A375" s="6" t="s">
        <v>10</v>
      </c>
      <c r="B375" s="2"/>
      <c r="C375" s="2"/>
      <c r="D375" s="2"/>
      <c r="E375" s="2"/>
      <c r="F375" s="2"/>
      <c r="G375" s="2"/>
      <c r="H375" s="2"/>
      <c r="I375" s="2"/>
      <c r="J375" s="2"/>
    </row>
    <row r="376" spans="1:10" ht="14.25" customHeight="1" x14ac:dyDescent="0.2">
      <c r="A376" s="4" t="s">
        <v>9</v>
      </c>
      <c r="B376" s="2"/>
      <c r="C376" s="2"/>
      <c r="D376" s="2"/>
      <c r="E376" s="2"/>
      <c r="F376" s="2"/>
      <c r="G376" s="2"/>
      <c r="H376" s="2"/>
      <c r="I376" s="2"/>
      <c r="J376" s="2"/>
    </row>
    <row r="377" spans="1:10" ht="14.25" customHeight="1" x14ac:dyDescent="0.2">
      <c r="A377" s="5" t="s">
        <v>8</v>
      </c>
      <c r="B377" s="2"/>
      <c r="C377" s="2"/>
      <c r="D377" s="2"/>
      <c r="E377" s="2"/>
      <c r="F377" s="2"/>
      <c r="G377" s="2"/>
      <c r="H377" s="2"/>
      <c r="I377" s="2"/>
      <c r="J377" s="2"/>
    </row>
    <row r="378" spans="1:10" ht="14.25" customHeight="1" x14ac:dyDescent="0.2">
      <c r="A378" s="4" t="s">
        <v>7</v>
      </c>
      <c r="B378" s="2"/>
      <c r="C378" s="2"/>
      <c r="D378" s="2"/>
      <c r="E378" s="2"/>
      <c r="F378" s="2"/>
      <c r="G378" s="2"/>
      <c r="H378" s="2"/>
      <c r="I378" s="2"/>
      <c r="J378" s="2"/>
    </row>
    <row r="379" spans="1:10" ht="14.25" customHeight="1" x14ac:dyDescent="0.2">
      <c r="A379" s="3" t="s">
        <v>6</v>
      </c>
      <c r="B379" s="2"/>
      <c r="C379" s="2"/>
      <c r="D379" s="2"/>
      <c r="E379" s="2"/>
      <c r="F379" s="2"/>
      <c r="G379" s="2"/>
      <c r="H379" s="2"/>
      <c r="I379" s="2"/>
      <c r="J379" s="2"/>
    </row>
    <row r="380" spans="1:10" ht="14.25" customHeight="1" x14ac:dyDescent="0.2">
      <c r="A380" s="4" t="s">
        <v>5</v>
      </c>
      <c r="B380" s="2"/>
      <c r="C380" s="2"/>
      <c r="D380" s="2"/>
      <c r="E380" s="2"/>
      <c r="F380" s="2"/>
      <c r="G380" s="2"/>
      <c r="H380" s="2"/>
      <c r="I380" s="2"/>
      <c r="J380" s="2"/>
    </row>
    <row r="381" spans="1:10" ht="14.25" customHeight="1" x14ac:dyDescent="0.2">
      <c r="A381" s="4" t="s">
        <v>4</v>
      </c>
      <c r="B381" s="2"/>
      <c r="C381" s="2"/>
      <c r="D381" s="2"/>
      <c r="E381" s="2"/>
      <c r="F381" s="2"/>
      <c r="G381" s="2"/>
      <c r="H381" s="2"/>
      <c r="I381" s="2"/>
      <c r="J381" s="2"/>
    </row>
    <row r="382" spans="1:10" ht="14.25" customHeight="1" x14ac:dyDescent="0.2">
      <c r="A382" s="3" t="s">
        <v>3</v>
      </c>
      <c r="B382" s="2"/>
      <c r="C382" s="2"/>
      <c r="D382" s="2"/>
      <c r="E382" s="2"/>
      <c r="F382" s="2"/>
      <c r="G382" s="2"/>
      <c r="H382" s="2"/>
      <c r="I382" s="2"/>
      <c r="J382" s="2"/>
    </row>
    <row r="383" spans="1:10" ht="14.25" customHeight="1" x14ac:dyDescent="0.2">
      <c r="A383" s="3" t="s">
        <v>2</v>
      </c>
      <c r="B383" s="2"/>
      <c r="C383" s="2"/>
      <c r="D383" s="2"/>
      <c r="E383" s="2"/>
      <c r="F383" s="2"/>
      <c r="G383" s="2"/>
      <c r="H383" s="2"/>
      <c r="I383" s="2"/>
      <c r="J383" s="2"/>
    </row>
    <row r="384" spans="1:10" ht="14.25" customHeight="1" x14ac:dyDescent="0.2">
      <c r="A384" s="3" t="s">
        <v>1</v>
      </c>
      <c r="B384" s="2"/>
      <c r="C384" s="2"/>
      <c r="D384" s="2"/>
      <c r="E384" s="2"/>
      <c r="F384" s="2"/>
      <c r="G384" s="2"/>
      <c r="H384" s="2"/>
      <c r="I384" s="2"/>
      <c r="J384" s="2"/>
    </row>
    <row r="385" spans="1:10" ht="14.25" x14ac:dyDescent="0.2">
      <c r="A385" s="3" t="s">
        <v>0</v>
      </c>
      <c r="B385" s="2"/>
      <c r="C385" s="2"/>
      <c r="D385" s="2"/>
      <c r="E385" s="2"/>
      <c r="F385" s="2"/>
      <c r="G385" s="2"/>
      <c r="H385" s="2"/>
      <c r="I385" s="2"/>
      <c r="J385" s="2"/>
    </row>
    <row r="386" spans="1:10" x14ac:dyDescent="0.2">
      <c r="A386" s="2"/>
      <c r="B386" s="2"/>
      <c r="C386" s="2"/>
      <c r="D386" s="2"/>
      <c r="E386" s="2"/>
      <c r="F386" s="2"/>
      <c r="G386" s="2"/>
      <c r="H386" s="2"/>
      <c r="I386" s="2"/>
      <c r="J386" s="2"/>
    </row>
    <row r="387" spans="1:10" x14ac:dyDescent="0.2">
      <c r="A387" s="2"/>
      <c r="B387" s="2"/>
      <c r="C387" s="2"/>
      <c r="D387" s="2"/>
      <c r="E387" s="2"/>
      <c r="F387" s="2"/>
      <c r="G387" s="2"/>
      <c r="H387" s="2"/>
      <c r="I387" s="2"/>
      <c r="J387" s="2"/>
    </row>
    <row r="388" spans="1:10" x14ac:dyDescent="0.2">
      <c r="A388" s="2"/>
      <c r="B388" s="2"/>
      <c r="C388" s="2"/>
      <c r="D388" s="2"/>
      <c r="E388" s="2"/>
      <c r="F388" s="2"/>
      <c r="G388" s="2"/>
      <c r="H388" s="2"/>
      <c r="I388" s="2"/>
      <c r="J388" s="2"/>
    </row>
    <row r="389" spans="1:10" x14ac:dyDescent="0.2">
      <c r="A389" s="2"/>
      <c r="B389" s="2"/>
      <c r="C389" s="2"/>
      <c r="D389" s="2"/>
      <c r="E389" s="2"/>
      <c r="F389" s="2"/>
      <c r="G389" s="2"/>
      <c r="H389" s="2"/>
      <c r="I389" s="2"/>
      <c r="J389" s="2"/>
    </row>
    <row r="390" spans="1:10" x14ac:dyDescent="0.2">
      <c r="A390" s="2"/>
      <c r="B390" s="2"/>
      <c r="C390" s="2"/>
      <c r="D390" s="2"/>
      <c r="E390" s="2"/>
      <c r="F390" s="2"/>
      <c r="G390" s="2"/>
      <c r="H390" s="2"/>
      <c r="I390" s="2"/>
      <c r="J390" s="2"/>
    </row>
    <row r="391" spans="1:10" x14ac:dyDescent="0.2">
      <c r="A391" s="2"/>
      <c r="B391" s="2"/>
      <c r="C391" s="2"/>
      <c r="D391" s="2"/>
      <c r="E391" s="2"/>
      <c r="F391" s="2"/>
      <c r="G391" s="2"/>
      <c r="H391" s="2"/>
      <c r="I391" s="2"/>
      <c r="J391" s="2"/>
    </row>
    <row r="392" spans="1:10" x14ac:dyDescent="0.2">
      <c r="A392" s="2"/>
      <c r="B392" s="2"/>
      <c r="C392" s="2"/>
      <c r="D392" s="2"/>
      <c r="E392" s="2"/>
      <c r="F392" s="2"/>
      <c r="G392" s="2"/>
      <c r="H392" s="2"/>
      <c r="I392" s="2"/>
      <c r="J392" s="2"/>
    </row>
    <row r="393" spans="1:10" x14ac:dyDescent="0.2">
      <c r="A393" s="2"/>
      <c r="B393" s="2"/>
      <c r="C393" s="2"/>
      <c r="D393" s="2"/>
      <c r="E393" s="2"/>
      <c r="F393" s="2"/>
      <c r="G393" s="2"/>
      <c r="H393" s="2"/>
      <c r="I393" s="2"/>
      <c r="J393" s="2"/>
    </row>
    <row r="394" spans="1:10" x14ac:dyDescent="0.2">
      <c r="A394" s="2"/>
      <c r="B394" s="2"/>
      <c r="C394" s="2"/>
      <c r="D394" s="2"/>
      <c r="E394" s="2"/>
      <c r="F394" s="2"/>
      <c r="G394" s="2"/>
      <c r="H394" s="2"/>
      <c r="I394" s="2"/>
      <c r="J394" s="2"/>
    </row>
    <row r="395" spans="1:10" x14ac:dyDescent="0.2">
      <c r="A395" s="2"/>
      <c r="B395" s="2"/>
      <c r="C395" s="2"/>
      <c r="D395" s="2"/>
      <c r="E395" s="2"/>
      <c r="F395" s="2"/>
      <c r="G395" s="2"/>
      <c r="H395" s="2"/>
      <c r="I395" s="2"/>
      <c r="J395" s="2"/>
    </row>
  </sheetData>
  <mergeCells count="77">
    <mergeCell ref="A1:J2"/>
    <mergeCell ref="A3:J3"/>
    <mergeCell ref="A5:J5"/>
    <mergeCell ref="A7:J7"/>
    <mergeCell ref="B10:F10"/>
    <mergeCell ref="B11:F11"/>
    <mergeCell ref="B12:F12"/>
    <mergeCell ref="B13:F13"/>
    <mergeCell ref="B14:F14"/>
    <mergeCell ref="B15:F15"/>
    <mergeCell ref="B16:F16"/>
    <mergeCell ref="B19:D19"/>
    <mergeCell ref="E19:F19"/>
    <mergeCell ref="G19:H19"/>
    <mergeCell ref="I19:J19"/>
    <mergeCell ref="B21:D21"/>
    <mergeCell ref="B22:D22"/>
    <mergeCell ref="B23:D23"/>
    <mergeCell ref="B24:D24"/>
    <mergeCell ref="B25:D25"/>
    <mergeCell ref="B26:D26"/>
    <mergeCell ref="B27:D27"/>
    <mergeCell ref="B28:D28"/>
    <mergeCell ref="B29:D29"/>
    <mergeCell ref="C63:E63"/>
    <mergeCell ref="C64:E64"/>
    <mergeCell ref="C65:E65"/>
    <mergeCell ref="C66:E66"/>
    <mergeCell ref="C67:E67"/>
    <mergeCell ref="C68:E68"/>
    <mergeCell ref="C71:E71"/>
    <mergeCell ref="C72:E72"/>
    <mergeCell ref="C73:E73"/>
    <mergeCell ref="F131:J131"/>
    <mergeCell ref="B323:D323"/>
    <mergeCell ref="B324:D324"/>
    <mergeCell ref="B325:D325"/>
    <mergeCell ref="B326:D326"/>
    <mergeCell ref="B327:D327"/>
    <mergeCell ref="B328:D328"/>
    <mergeCell ref="B329:D329"/>
    <mergeCell ref="B330:D330"/>
    <mergeCell ref="B331:D331"/>
    <mergeCell ref="B332:D332"/>
    <mergeCell ref="B333:D333"/>
    <mergeCell ref="B334:D334"/>
    <mergeCell ref="B335:D335"/>
    <mergeCell ref="B339:D339"/>
    <mergeCell ref="E339:F339"/>
    <mergeCell ref="B340:D340"/>
    <mergeCell ref="E340:F340"/>
    <mergeCell ref="B341:D341"/>
    <mergeCell ref="E341:F341"/>
    <mergeCell ref="B342:D342"/>
    <mergeCell ref="E342:F342"/>
    <mergeCell ref="B343:D343"/>
    <mergeCell ref="E343:F343"/>
    <mergeCell ref="B344:D344"/>
    <mergeCell ref="E344:F344"/>
    <mergeCell ref="B345:D345"/>
    <mergeCell ref="E345:F345"/>
    <mergeCell ref="B348:H348"/>
    <mergeCell ref="B349:H349"/>
    <mergeCell ref="I349:J349"/>
    <mergeCell ref="B350:H350"/>
    <mergeCell ref="B351:H351"/>
    <mergeCell ref="B352:H352"/>
    <mergeCell ref="B359:H359"/>
    <mergeCell ref="B360:H360"/>
    <mergeCell ref="A366:J366"/>
    <mergeCell ref="A367:J367"/>
    <mergeCell ref="B353:H353"/>
    <mergeCell ref="B354:H354"/>
    <mergeCell ref="B355:H355"/>
    <mergeCell ref="B356:H356"/>
    <mergeCell ref="B357:H357"/>
    <mergeCell ref="B358:H358"/>
  </mergeCells>
  <hyperlinks>
    <hyperlink ref="B16" r:id="rId1"/>
  </hyperlinks>
  <pageMargins left="0.25" right="0.25" top="0.31718750000000001" bottom="0.75" header="0.3" footer="0.3"/>
  <pageSetup paperSize="9" scale="47" fitToHeight="0" orientation="landscape" r:id="rId2"/>
  <headerFooter>
    <oddHeader xml:space="preserve">&amp;L
</oddHeader>
    <oddFooter>&amp;L&amp;"Arial,Bold"*NOTE: Restated October month end investor report is available here: http://www.tsb.co.uk/investors/debt-investors/covered-bonds/&amp;CPage &amp;P of &amp;N</oddFooter>
  </headerFooter>
  <rowBreaks count="5" manualBreakCount="5">
    <brk id="82" max="9" man="1"/>
    <brk id="156" max="9" man="1"/>
    <brk id="237" max="9" man="1"/>
    <brk id="320" max="9" man="1"/>
    <brk id="34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Investor Report</vt:lpstr>
      <vt:lpstr>'Investor Report'!Print_Area</vt:lpstr>
      <vt:lpstr>'Investor Report'!Print_Titles</vt:lpstr>
    </vt:vector>
  </TitlesOfParts>
  <Company>LBG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 Chappell</dc:creator>
  <cp:lastModifiedBy>9636698</cp:lastModifiedBy>
  <dcterms:created xsi:type="dcterms:W3CDTF">2017-12-20T15:10:12Z</dcterms:created>
  <dcterms:modified xsi:type="dcterms:W3CDTF">2017-12-21T10:59:01Z</dcterms:modified>
</cp:coreProperties>
</file>